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AcestRegistruDeLucru" defaultThemeVersion="124226"/>
  <mc:AlternateContent xmlns:mc="http://schemas.openxmlformats.org/markup-compatibility/2006">
    <mc:Choice Requires="x15">
      <x15ac:absPath xmlns:x15ac="http://schemas.microsoft.com/office/spreadsheetml/2010/11/ac" url="Y:\Corrigendumuri\Corrigendum nr. 5 - general\Ghid  DUI Municipii_Corrigendum 5\"/>
    </mc:Choice>
  </mc:AlternateContent>
  <bookViews>
    <workbookView xWindow="0" yWindow="0" windowWidth="20490" windowHeight="7755" tabRatio="753" firstSheet="2" activeTab="2"/>
  </bookViews>
  <sheets>
    <sheet name="1-Date proiect" sheetId="31" r:id="rId1"/>
    <sheet name="3-Intreprinderi in dificultate" sheetId="38" state="hidden" r:id="rId2"/>
    <sheet name="2- Cheltuieli eligibile" sheetId="35" r:id="rId3"/>
    <sheet name="3- Calcule buget" sheetId="28" r:id="rId4"/>
    <sheet name="4-Buget_cerere" sheetId="15" r:id="rId5"/>
    <sheet name="5-Plan investitional" sheetId="10" r:id="rId6"/>
    <sheet name="6- Lista de echipamante" sheetId="36" r:id="rId7"/>
    <sheet name="7- Matricea de corelare BP-DGI" sheetId="40" r:id="rId8"/>
    <sheet name="8-Proiectii financiare " sheetId="41" r:id="rId9"/>
    <sheet name="10- Sustenabilitate" sheetId="42" r:id="rId10"/>
    <sheet name="11-Calcul profit operare" sheetId="43" r:id="rId11"/>
  </sheets>
  <externalReferences>
    <externalReference r:id="rId12"/>
    <externalReference r:id="rId13"/>
  </externalReferences>
  <definedNames>
    <definedName name="FDR">'[1]1-Inputuri'!$E$26</definedName>
    <definedName name="_xlnm.Print_Area" localSheetId="0">'1-Date proiect'!$A$1:$I$18</definedName>
    <definedName name="_xlnm.Print_Area" localSheetId="2">'2- Cheltuieli eligibile'!$A$1:$D$29</definedName>
    <definedName name="_xlnm.Print_Area" localSheetId="1">'3-Intreprinderi in dificultate'!$A$1:$F$28</definedName>
    <definedName name="_xlnm.Print_Area" localSheetId="4">'4-Buget_cerere'!$A$1:$K$60</definedName>
    <definedName name="TVA" localSheetId="9">#REF!</definedName>
    <definedName name="TVA" localSheetId="10">#REF!</definedName>
    <definedName name="TVA" localSheetId="8">#REF!</definedName>
    <definedName name="TVA">#REF!</definedName>
  </definedNames>
  <calcPr calcId="152511" concurrentCalc="0"/>
</workbook>
</file>

<file path=xl/calcChain.xml><?xml version="1.0" encoding="utf-8"?>
<calcChain xmlns="http://schemas.openxmlformats.org/spreadsheetml/2006/main">
  <c r="L35" i="28" l="1"/>
  <c r="A46" i="40"/>
  <c r="A47" i="40"/>
  <c r="A28" i="40"/>
  <c r="A29" i="40"/>
  <c r="A30" i="40"/>
  <c r="A31" i="40"/>
  <c r="A32" i="40"/>
  <c r="A33" i="40"/>
  <c r="A34" i="40"/>
  <c r="A35" i="40"/>
  <c r="A36" i="40"/>
  <c r="A37" i="40"/>
  <c r="A38" i="40"/>
  <c r="A39" i="40"/>
  <c r="A40" i="40"/>
  <c r="A41" i="40"/>
  <c r="A42" i="40"/>
  <c r="A43" i="40"/>
  <c r="A44" i="40"/>
  <c r="A45" i="40"/>
  <c r="A27" i="40"/>
  <c r="F48" i="10"/>
  <c r="G48" i="10"/>
  <c r="H48" i="10"/>
  <c r="I48" i="10"/>
  <c r="E48" i="10"/>
  <c r="I41" i="10"/>
  <c r="H41" i="10"/>
  <c r="G41" i="10"/>
  <c r="F41" i="10"/>
  <c r="E41" i="10"/>
  <c r="I39" i="15"/>
  <c r="C40" i="10"/>
  <c r="I38" i="15"/>
  <c r="C39" i="10"/>
  <c r="C41" i="10"/>
  <c r="H68" i="28"/>
  <c r="D34" i="15"/>
  <c r="H69" i="28"/>
  <c r="D35" i="15"/>
  <c r="D36" i="15"/>
  <c r="H58" i="28"/>
  <c r="H59" i="28"/>
  <c r="H57" i="28"/>
  <c r="D29" i="15"/>
  <c r="H61" i="28"/>
  <c r="H62" i="28"/>
  <c r="H63" i="28"/>
  <c r="H64" i="28"/>
  <c r="H65" i="28"/>
  <c r="H60" i="28"/>
  <c r="D30" i="15"/>
  <c r="H66" i="28"/>
  <c r="D31" i="15"/>
  <c r="D32" i="15"/>
  <c r="H44" i="28"/>
  <c r="H46" i="28"/>
  <c r="H48" i="28"/>
  <c r="H50" i="28"/>
  <c r="H52" i="28"/>
  <c r="H54" i="28"/>
  <c r="D26" i="15"/>
  <c r="H53" i="28"/>
  <c r="D25" i="15"/>
  <c r="H47" i="28"/>
  <c r="H49" i="28"/>
  <c r="H51" i="28"/>
  <c r="D24" i="15"/>
  <c r="H43" i="28"/>
  <c r="H45" i="28"/>
  <c r="D23" i="15"/>
  <c r="D27" i="15"/>
  <c r="H18" i="28"/>
  <c r="H19" i="28"/>
  <c r="H20" i="28"/>
  <c r="H17" i="28"/>
  <c r="D15" i="15"/>
  <c r="H21" i="28"/>
  <c r="D16" i="15"/>
  <c r="H22" i="28"/>
  <c r="D17" i="15"/>
  <c r="H24" i="28"/>
  <c r="H25" i="28"/>
  <c r="H26" i="28"/>
  <c r="H27" i="28"/>
  <c r="H28" i="28"/>
  <c r="H29" i="28"/>
  <c r="H23" i="28"/>
  <c r="D18" i="15"/>
  <c r="H30" i="28"/>
  <c r="H32" i="28"/>
  <c r="H33" i="28"/>
  <c r="H34" i="28"/>
  <c r="H31" i="28"/>
  <c r="D19" i="15"/>
  <c r="H37" i="28"/>
  <c r="H38" i="28"/>
  <c r="H36" i="28"/>
  <c r="H39" i="28"/>
  <c r="H35" i="28"/>
  <c r="D20" i="15"/>
  <c r="D21" i="15"/>
  <c r="D6" i="15"/>
  <c r="D7" i="15"/>
  <c r="D8" i="15"/>
  <c r="D9" i="15"/>
  <c r="D10" i="15"/>
  <c r="H14" i="28"/>
  <c r="D12" i="15"/>
  <c r="D13" i="15"/>
  <c r="H78" i="28"/>
  <c r="D42" i="15"/>
  <c r="D44" i="15"/>
  <c r="H72" i="28"/>
  <c r="D38" i="15"/>
  <c r="H73" i="28"/>
  <c r="D39" i="15"/>
  <c r="D40" i="15"/>
  <c r="D46" i="15"/>
  <c r="I68" i="28"/>
  <c r="E34" i="15"/>
  <c r="I69" i="28"/>
  <c r="E35" i="15"/>
  <c r="E36" i="15"/>
  <c r="G57" i="28"/>
  <c r="C29" i="15"/>
  <c r="G60" i="28"/>
  <c r="C30" i="15"/>
  <c r="C31" i="15"/>
  <c r="C32" i="15"/>
  <c r="E32" i="15"/>
  <c r="C26" i="15"/>
  <c r="E26" i="15"/>
  <c r="C25" i="15"/>
  <c r="E25" i="15"/>
  <c r="C24" i="15"/>
  <c r="E24" i="15"/>
  <c r="C23" i="15"/>
  <c r="E23" i="15"/>
  <c r="E27" i="15"/>
  <c r="I18" i="28"/>
  <c r="I19" i="28"/>
  <c r="I20" i="28"/>
  <c r="I17" i="28"/>
  <c r="E15" i="15"/>
  <c r="I21" i="28"/>
  <c r="E16" i="15"/>
  <c r="I22" i="28"/>
  <c r="E17" i="15"/>
  <c r="I24" i="28"/>
  <c r="I25" i="28"/>
  <c r="I26" i="28"/>
  <c r="I27" i="28"/>
  <c r="I28" i="28"/>
  <c r="I29" i="28"/>
  <c r="I23" i="28"/>
  <c r="E18" i="15"/>
  <c r="I30" i="28"/>
  <c r="I32" i="28"/>
  <c r="I33" i="28"/>
  <c r="I34" i="28"/>
  <c r="I31" i="28"/>
  <c r="E19" i="15"/>
  <c r="I37" i="28"/>
  <c r="I38" i="28"/>
  <c r="I36" i="28"/>
  <c r="I39" i="28"/>
  <c r="I35" i="28"/>
  <c r="E20" i="15"/>
  <c r="E21" i="15"/>
  <c r="I8" i="28"/>
  <c r="E6" i="15"/>
  <c r="I9" i="28"/>
  <c r="I11" i="28"/>
  <c r="E7" i="15"/>
  <c r="I10" i="28"/>
  <c r="E8" i="15"/>
  <c r="E9" i="15"/>
  <c r="E10" i="15"/>
  <c r="C12" i="15"/>
  <c r="C13" i="15"/>
  <c r="E13" i="15"/>
  <c r="I78" i="28"/>
  <c r="E42" i="15"/>
  <c r="E44" i="15"/>
  <c r="I72" i="28"/>
  <c r="E38" i="15"/>
  <c r="E39" i="15"/>
  <c r="E40" i="15"/>
  <c r="E46" i="15"/>
  <c r="F34" i="15"/>
  <c r="F35" i="15"/>
  <c r="F36" i="15"/>
  <c r="J57" i="28"/>
  <c r="F29" i="15"/>
  <c r="J60" i="28"/>
  <c r="F30" i="15"/>
  <c r="F31" i="15"/>
  <c r="F32" i="15"/>
  <c r="F26" i="15"/>
  <c r="F25" i="15"/>
  <c r="F24" i="15"/>
  <c r="F23" i="15"/>
  <c r="F27" i="15"/>
  <c r="J17" i="28"/>
  <c r="F15" i="15"/>
  <c r="F16" i="15"/>
  <c r="F17" i="15"/>
  <c r="J23" i="28"/>
  <c r="F18" i="15"/>
  <c r="J31" i="28"/>
  <c r="F19" i="15"/>
  <c r="J36" i="28"/>
  <c r="J35" i="28"/>
  <c r="F20" i="15"/>
  <c r="F21" i="15"/>
  <c r="F6" i="15"/>
  <c r="F7" i="15"/>
  <c r="F8" i="15"/>
  <c r="F9" i="15"/>
  <c r="F10" i="15"/>
  <c r="F12" i="15"/>
  <c r="F13" i="15"/>
  <c r="F42" i="15"/>
  <c r="F44" i="15"/>
  <c r="F38" i="15"/>
  <c r="F39" i="15"/>
  <c r="F40" i="15"/>
  <c r="F46" i="15"/>
  <c r="K68" i="28"/>
  <c r="G34" i="15"/>
  <c r="K69" i="28"/>
  <c r="G35" i="15"/>
  <c r="G36" i="15"/>
  <c r="K58" i="28"/>
  <c r="K59" i="28"/>
  <c r="K57" i="28"/>
  <c r="G29" i="15"/>
  <c r="K61" i="28"/>
  <c r="K62" i="28"/>
  <c r="K63" i="28"/>
  <c r="K64" i="28"/>
  <c r="K65" i="28"/>
  <c r="K60" i="28"/>
  <c r="G30" i="15"/>
  <c r="K66" i="28"/>
  <c r="G31" i="15"/>
  <c r="G32" i="15"/>
  <c r="K44" i="28"/>
  <c r="K46" i="28"/>
  <c r="K48" i="28"/>
  <c r="K50" i="28"/>
  <c r="K52" i="28"/>
  <c r="K54" i="28"/>
  <c r="G26" i="15"/>
  <c r="K53" i="28"/>
  <c r="G25" i="15"/>
  <c r="K47" i="28"/>
  <c r="K49" i="28"/>
  <c r="K51" i="28"/>
  <c r="G24" i="15"/>
  <c r="K43" i="28"/>
  <c r="K45" i="28"/>
  <c r="G23" i="15"/>
  <c r="G27" i="15"/>
  <c r="K18" i="28"/>
  <c r="K19" i="28"/>
  <c r="K20" i="28"/>
  <c r="K17" i="28"/>
  <c r="G15" i="15"/>
  <c r="K21" i="28"/>
  <c r="G16" i="15"/>
  <c r="K22" i="28"/>
  <c r="G17" i="15"/>
  <c r="K24" i="28"/>
  <c r="K25" i="28"/>
  <c r="K26" i="28"/>
  <c r="K27" i="28"/>
  <c r="K28" i="28"/>
  <c r="K29" i="28"/>
  <c r="K23" i="28"/>
  <c r="G18" i="15"/>
  <c r="K30" i="28"/>
  <c r="K32" i="28"/>
  <c r="K33" i="28"/>
  <c r="K34" i="28"/>
  <c r="K31" i="28"/>
  <c r="G19" i="15"/>
  <c r="K37" i="28"/>
  <c r="K38" i="28"/>
  <c r="K36" i="28"/>
  <c r="K39" i="28"/>
  <c r="K35" i="28"/>
  <c r="G20" i="15"/>
  <c r="G21" i="15"/>
  <c r="G6" i="15"/>
  <c r="G7" i="15"/>
  <c r="G8" i="15"/>
  <c r="G9" i="15"/>
  <c r="G10" i="15"/>
  <c r="K14" i="28"/>
  <c r="G12" i="15"/>
  <c r="G13" i="15"/>
  <c r="K78" i="28"/>
  <c r="G42" i="15"/>
  <c r="G44" i="15"/>
  <c r="K72" i="28"/>
  <c r="G38" i="15"/>
  <c r="K73" i="28"/>
  <c r="G39" i="15"/>
  <c r="G40" i="15"/>
  <c r="G46" i="15"/>
  <c r="L68" i="28"/>
  <c r="H34" i="15"/>
  <c r="L69" i="28"/>
  <c r="H35" i="15"/>
  <c r="H36" i="15"/>
  <c r="H32" i="15"/>
  <c r="L44" i="28"/>
  <c r="L46" i="28"/>
  <c r="L48" i="28"/>
  <c r="L50" i="28"/>
  <c r="L52" i="28"/>
  <c r="L54" i="28"/>
  <c r="H26" i="15"/>
  <c r="L53" i="28"/>
  <c r="H25" i="15"/>
  <c r="L47" i="28"/>
  <c r="L49" i="28"/>
  <c r="L51" i="28"/>
  <c r="H24" i="15"/>
  <c r="L43" i="28"/>
  <c r="L45" i="28"/>
  <c r="H23" i="15"/>
  <c r="H27" i="15"/>
  <c r="L18" i="28"/>
  <c r="L19" i="28"/>
  <c r="L20" i="28"/>
  <c r="L17" i="28"/>
  <c r="H15" i="15"/>
  <c r="L21" i="28"/>
  <c r="H16" i="15"/>
  <c r="L22" i="28"/>
  <c r="H17" i="15"/>
  <c r="L24" i="28"/>
  <c r="L25" i="28"/>
  <c r="L26" i="28"/>
  <c r="L27" i="28"/>
  <c r="L28" i="28"/>
  <c r="L29" i="28"/>
  <c r="L23" i="28"/>
  <c r="H18" i="15"/>
  <c r="L30" i="28"/>
  <c r="L32" i="28"/>
  <c r="L33" i="28"/>
  <c r="L34" i="28"/>
  <c r="L31" i="28"/>
  <c r="H19" i="15"/>
  <c r="L37" i="28"/>
  <c r="L38" i="28"/>
  <c r="L36" i="28"/>
  <c r="L39" i="28"/>
  <c r="H20" i="15"/>
  <c r="H21" i="15"/>
  <c r="L8" i="28"/>
  <c r="H6" i="15"/>
  <c r="L9" i="28"/>
  <c r="L11" i="28"/>
  <c r="H7" i="15"/>
  <c r="L10" i="28"/>
  <c r="H8" i="15"/>
  <c r="H9" i="15"/>
  <c r="H10" i="15"/>
  <c r="H13" i="15"/>
  <c r="L78" i="28"/>
  <c r="H42" i="15"/>
  <c r="H44" i="15"/>
  <c r="L72" i="28"/>
  <c r="H38" i="15"/>
  <c r="H39" i="15"/>
  <c r="H40" i="15"/>
  <c r="H46" i="15"/>
  <c r="I34" i="15"/>
  <c r="I35" i="15"/>
  <c r="I36" i="15"/>
  <c r="I32" i="15"/>
  <c r="I26" i="15"/>
  <c r="I25" i="15"/>
  <c r="I24" i="15"/>
  <c r="I23" i="15"/>
  <c r="I27" i="15"/>
  <c r="I15" i="15"/>
  <c r="I16" i="15"/>
  <c r="I17" i="15"/>
  <c r="I18" i="15"/>
  <c r="I19" i="15"/>
  <c r="I20" i="15"/>
  <c r="I21" i="15"/>
  <c r="I6" i="15"/>
  <c r="I7" i="15"/>
  <c r="I8" i="15"/>
  <c r="I9" i="15"/>
  <c r="I10" i="15"/>
  <c r="I13" i="15"/>
  <c r="I42" i="15"/>
  <c r="I44" i="15"/>
  <c r="I40" i="15"/>
  <c r="I46" i="15"/>
  <c r="C34" i="15"/>
  <c r="C35" i="15"/>
  <c r="C36" i="15"/>
  <c r="C27" i="15"/>
  <c r="G17" i="28"/>
  <c r="C15" i="15"/>
  <c r="C16" i="15"/>
  <c r="C17" i="15"/>
  <c r="G23" i="28"/>
  <c r="C18" i="15"/>
  <c r="G31" i="28"/>
  <c r="C19" i="15"/>
  <c r="G36" i="28"/>
  <c r="G35" i="28"/>
  <c r="C20" i="15"/>
  <c r="C21" i="15"/>
  <c r="C6" i="15"/>
  <c r="C7" i="15"/>
  <c r="C8" i="15"/>
  <c r="C9" i="15"/>
  <c r="C10" i="15"/>
  <c r="C42" i="15"/>
  <c r="C44" i="15"/>
  <c r="C38" i="15"/>
  <c r="C39" i="15"/>
  <c r="C40" i="15"/>
  <c r="C46" i="15"/>
  <c r="B41" i="10"/>
  <c r="L40" i="15"/>
  <c r="L33" i="15"/>
  <c r="C73" i="28"/>
  <c r="D73" i="28"/>
  <c r="E73" i="28"/>
  <c r="C72" i="28"/>
  <c r="D72" i="28"/>
  <c r="E72" i="28"/>
  <c r="E61" i="10"/>
  <c r="F61" i="10"/>
  <c r="G61" i="10"/>
  <c r="H61" i="10"/>
  <c r="I61" i="10"/>
  <c r="B5" i="43"/>
  <c r="C139" i="43"/>
  <c r="D139" i="43"/>
  <c r="E139" i="43"/>
  <c r="F139" i="43"/>
  <c r="G139" i="43"/>
  <c r="H139" i="43"/>
  <c r="I139" i="43"/>
  <c r="J139" i="43"/>
  <c r="K139" i="43"/>
  <c r="L139" i="43"/>
  <c r="M139" i="43"/>
  <c r="N139" i="43"/>
  <c r="O139" i="43"/>
  <c r="P139" i="43"/>
  <c r="Q139" i="43"/>
  <c r="R139" i="43"/>
  <c r="S139" i="43"/>
  <c r="T139" i="43"/>
  <c r="U139" i="43"/>
  <c r="V139" i="43"/>
  <c r="W139" i="43"/>
  <c r="X139" i="43"/>
  <c r="Y139" i="43"/>
  <c r="Z139" i="43"/>
  <c r="AA139" i="43"/>
  <c r="AB139" i="43"/>
  <c r="AC139" i="43"/>
  <c r="AD139" i="43"/>
  <c r="AE139" i="43"/>
  <c r="AF139" i="43"/>
  <c r="AG139" i="43"/>
  <c r="AH139" i="43"/>
  <c r="AI139" i="43"/>
  <c r="AJ139" i="43"/>
  <c r="AK139" i="43"/>
  <c r="AL139" i="43"/>
  <c r="AM139" i="43"/>
  <c r="AN139" i="43"/>
  <c r="AO139" i="43"/>
  <c r="AP139" i="43"/>
  <c r="B155" i="43"/>
  <c r="C140" i="43"/>
  <c r="D140" i="43"/>
  <c r="E140" i="43"/>
  <c r="F140" i="43"/>
  <c r="G140" i="43"/>
  <c r="H140" i="43"/>
  <c r="I140" i="43"/>
  <c r="J140" i="43"/>
  <c r="K140" i="43"/>
  <c r="L140" i="43"/>
  <c r="M140" i="43"/>
  <c r="N140" i="43"/>
  <c r="O140" i="43"/>
  <c r="P140" i="43"/>
  <c r="Q140" i="43"/>
  <c r="R140" i="43"/>
  <c r="S140" i="43"/>
  <c r="T140" i="43"/>
  <c r="U140" i="43"/>
  <c r="V140" i="43"/>
  <c r="W140" i="43"/>
  <c r="X140" i="43"/>
  <c r="Y140" i="43"/>
  <c r="Z140" i="43"/>
  <c r="AA140" i="43"/>
  <c r="AB140" i="43"/>
  <c r="AC140" i="43"/>
  <c r="AD140" i="43"/>
  <c r="AE140" i="43"/>
  <c r="AF140" i="43"/>
  <c r="AG140" i="43"/>
  <c r="AH140" i="43"/>
  <c r="AI140" i="43"/>
  <c r="AJ140" i="43"/>
  <c r="AK140" i="43"/>
  <c r="AL140" i="43"/>
  <c r="AM140" i="43"/>
  <c r="AN140" i="43"/>
  <c r="AO140" i="43"/>
  <c r="AP140" i="43"/>
  <c r="B156" i="43"/>
  <c r="B157" i="43"/>
  <c r="B159" i="43"/>
  <c r="C50" i="15"/>
  <c r="C51" i="15"/>
  <c r="C52" i="15"/>
  <c r="B160" i="43"/>
  <c r="I14" i="28"/>
  <c r="E12" i="15"/>
  <c r="L41" i="15"/>
  <c r="L26" i="15"/>
  <c r="L12" i="15"/>
  <c r="D49" i="15"/>
  <c r="D52" i="15"/>
  <c r="B62" i="43"/>
  <c r="E32" i="43"/>
  <c r="E33" i="43"/>
  <c r="E34" i="43"/>
  <c r="E35" i="43"/>
  <c r="E36" i="43"/>
  <c r="E37" i="43"/>
  <c r="E38" i="43"/>
  <c r="E39" i="43"/>
  <c r="E40" i="43"/>
  <c r="E41" i="43"/>
  <c r="E42" i="43"/>
  <c r="E43" i="43"/>
  <c r="E44" i="43"/>
  <c r="E45" i="43"/>
  <c r="E46" i="43"/>
  <c r="E47" i="43"/>
  <c r="E48" i="43"/>
  <c r="E49" i="43"/>
  <c r="E50" i="43"/>
  <c r="E51" i="43"/>
  <c r="E52" i="43"/>
  <c r="E53" i="43"/>
  <c r="E54" i="43"/>
  <c r="E55" i="43"/>
  <c r="E56" i="43"/>
  <c r="E57" i="43"/>
  <c r="E58" i="43"/>
  <c r="E59" i="43"/>
  <c r="E60" i="43"/>
  <c r="E61" i="43"/>
  <c r="E62" i="43"/>
  <c r="D151" i="43"/>
  <c r="E151" i="43"/>
  <c r="F151" i="43"/>
  <c r="G151" i="43"/>
  <c r="H151" i="43"/>
  <c r="I151" i="43"/>
  <c r="J151" i="43"/>
  <c r="K151" i="43"/>
  <c r="L151" i="43"/>
  <c r="M151" i="43"/>
  <c r="N151" i="43"/>
  <c r="O151" i="43"/>
  <c r="P151" i="43"/>
  <c r="Q151" i="43"/>
  <c r="R151" i="43"/>
  <c r="S151" i="43"/>
  <c r="T151" i="43"/>
  <c r="U151" i="43"/>
  <c r="V151" i="43"/>
  <c r="W151" i="43"/>
  <c r="X151" i="43"/>
  <c r="Y151" i="43"/>
  <c r="Z151" i="43"/>
  <c r="AA151" i="43"/>
  <c r="AB151" i="43"/>
  <c r="AC151" i="43"/>
  <c r="AD151" i="43"/>
  <c r="AE151" i="43"/>
  <c r="AF151" i="43"/>
  <c r="AG151" i="43"/>
  <c r="AH151" i="43"/>
  <c r="AI151" i="43"/>
  <c r="AJ151" i="43"/>
  <c r="AK151" i="43"/>
  <c r="AL151" i="43"/>
  <c r="AM151" i="43"/>
  <c r="AN151" i="43"/>
  <c r="AO151" i="43"/>
  <c r="AP151" i="43"/>
  <c r="C151" i="43"/>
  <c r="D4" i="43"/>
  <c r="D18" i="43"/>
  <c r="E18" i="43"/>
  <c r="F18" i="43"/>
  <c r="G18" i="43"/>
  <c r="H18" i="43"/>
  <c r="I18" i="43"/>
  <c r="J18" i="43"/>
  <c r="K18" i="43"/>
  <c r="L18" i="43"/>
  <c r="M18" i="43"/>
  <c r="N18" i="43"/>
  <c r="O18" i="43"/>
  <c r="P18" i="43"/>
  <c r="Q18" i="43"/>
  <c r="R18" i="43"/>
  <c r="S18" i="43"/>
  <c r="T18" i="43"/>
  <c r="U18" i="43"/>
  <c r="V18" i="43"/>
  <c r="W18" i="43"/>
  <c r="X18" i="43"/>
  <c r="Y18" i="43"/>
  <c r="Z18" i="43"/>
  <c r="AA18" i="43"/>
  <c r="AB18" i="43"/>
  <c r="AC18" i="43"/>
  <c r="AD18" i="43"/>
  <c r="AE18" i="43"/>
  <c r="AF18" i="43"/>
  <c r="AG18" i="43"/>
  <c r="AH18" i="43"/>
  <c r="AI18" i="43"/>
  <c r="AJ18" i="43"/>
  <c r="AK18" i="43"/>
  <c r="AL18" i="43"/>
  <c r="AM18" i="43"/>
  <c r="AN18" i="43"/>
  <c r="AO18" i="43"/>
  <c r="AP18" i="43"/>
  <c r="C18" i="43"/>
  <c r="D15" i="43"/>
  <c r="E15" i="43"/>
  <c r="F15" i="43"/>
  <c r="G15" i="43"/>
  <c r="H15" i="43"/>
  <c r="I15" i="43"/>
  <c r="J15" i="43"/>
  <c r="K15" i="43"/>
  <c r="L15" i="43"/>
  <c r="M15" i="43"/>
  <c r="N15" i="43"/>
  <c r="O15" i="43"/>
  <c r="P15" i="43"/>
  <c r="Q15" i="43"/>
  <c r="R15" i="43"/>
  <c r="S15" i="43"/>
  <c r="T15" i="43"/>
  <c r="U15" i="43"/>
  <c r="V15" i="43"/>
  <c r="W15" i="43"/>
  <c r="X15" i="43"/>
  <c r="Y15" i="43"/>
  <c r="Z15" i="43"/>
  <c r="AA15" i="43"/>
  <c r="AB15" i="43"/>
  <c r="AC15" i="43"/>
  <c r="AD15" i="43"/>
  <c r="AE15" i="43"/>
  <c r="AF15" i="43"/>
  <c r="AG15" i="43"/>
  <c r="AH15" i="43"/>
  <c r="AI15" i="43"/>
  <c r="AJ15" i="43"/>
  <c r="AK15" i="43"/>
  <c r="AL15" i="43"/>
  <c r="AM15" i="43"/>
  <c r="AN15" i="43"/>
  <c r="AO15" i="43"/>
  <c r="AP15" i="43"/>
  <c r="C15" i="43"/>
  <c r="I7" i="36"/>
  <c r="I8" i="36"/>
  <c r="I9" i="36"/>
  <c r="I6" i="36"/>
  <c r="I15" i="36"/>
  <c r="I21" i="36"/>
  <c r="I42" i="36"/>
  <c r="I43" i="36"/>
  <c r="I44" i="36"/>
  <c r="I45" i="36"/>
  <c r="I41" i="36"/>
  <c r="I48" i="36"/>
  <c r="I49" i="36"/>
  <c r="I50" i="36"/>
  <c r="I47" i="36"/>
  <c r="I53" i="36"/>
  <c r="I54" i="36"/>
  <c r="I55" i="36"/>
  <c r="I56" i="36"/>
  <c r="I57" i="36"/>
  <c r="I52" i="36"/>
  <c r="I64" i="36"/>
  <c r="I5" i="36"/>
  <c r="H7" i="36"/>
  <c r="H8" i="36"/>
  <c r="H9" i="36"/>
  <c r="H6" i="36"/>
  <c r="H15" i="36"/>
  <c r="H21" i="36"/>
  <c r="H42" i="36"/>
  <c r="H43" i="36"/>
  <c r="H44" i="36"/>
  <c r="H45" i="36"/>
  <c r="H41" i="36"/>
  <c r="H48" i="36"/>
  <c r="H49" i="36"/>
  <c r="H50" i="36"/>
  <c r="H47" i="36"/>
  <c r="H53" i="36"/>
  <c r="H54" i="36"/>
  <c r="H55" i="36"/>
  <c r="H56" i="36"/>
  <c r="H57" i="36"/>
  <c r="H52" i="36"/>
  <c r="H64" i="36"/>
  <c r="H5" i="36"/>
  <c r="E78" i="36"/>
  <c r="F78" i="36"/>
  <c r="F77" i="36"/>
  <c r="F7" i="36"/>
  <c r="F8" i="36"/>
  <c r="F10" i="36"/>
  <c r="F11" i="36"/>
  <c r="F12" i="36"/>
  <c r="F13" i="36"/>
  <c r="F9" i="36"/>
  <c r="F6" i="36"/>
  <c r="F16" i="36"/>
  <c r="F17" i="36"/>
  <c r="F18" i="36"/>
  <c r="F19" i="36"/>
  <c r="F15" i="36"/>
  <c r="F22" i="36"/>
  <c r="F23" i="36"/>
  <c r="F24" i="36"/>
  <c r="F25" i="36"/>
  <c r="F26" i="36"/>
  <c r="F27" i="36"/>
  <c r="F33" i="36"/>
  <c r="F35" i="36"/>
  <c r="F36" i="36"/>
  <c r="F37" i="36"/>
  <c r="F38" i="36"/>
  <c r="F39" i="36"/>
  <c r="F34" i="36"/>
  <c r="F21" i="36"/>
  <c r="F42" i="36"/>
  <c r="F43" i="36"/>
  <c r="F44" i="36"/>
  <c r="F45" i="36"/>
  <c r="F41" i="36"/>
  <c r="F48" i="36"/>
  <c r="F49" i="36"/>
  <c r="F50" i="36"/>
  <c r="F47" i="36"/>
  <c r="F53" i="36"/>
  <c r="F54" i="36"/>
  <c r="F55" i="36"/>
  <c r="F56" i="36"/>
  <c r="F58" i="36"/>
  <c r="F59" i="36"/>
  <c r="F60" i="36"/>
  <c r="F61" i="36"/>
  <c r="F62" i="36"/>
  <c r="F63" i="36"/>
  <c r="F57" i="36"/>
  <c r="F52" i="36"/>
  <c r="F65" i="36"/>
  <c r="F66" i="36"/>
  <c r="F67" i="36"/>
  <c r="F68" i="36"/>
  <c r="F69" i="36"/>
  <c r="F64" i="36"/>
  <c r="F71" i="36"/>
  <c r="F72" i="36"/>
  <c r="F73" i="36"/>
  <c r="F74" i="36"/>
  <c r="F75" i="36"/>
  <c r="F70" i="36"/>
  <c r="F5" i="36"/>
  <c r="K200" i="41"/>
  <c r="L200" i="41"/>
  <c r="M200" i="41"/>
  <c r="N200" i="41"/>
  <c r="K201" i="41"/>
  <c r="L201" i="41"/>
  <c r="M201" i="41"/>
  <c r="N201" i="41"/>
  <c r="J201" i="41"/>
  <c r="F201" i="41"/>
  <c r="G201" i="41"/>
  <c r="H201" i="41"/>
  <c r="I201" i="41"/>
  <c r="E201" i="41"/>
  <c r="J200" i="41"/>
  <c r="F200" i="41"/>
  <c r="G200" i="41"/>
  <c r="H200" i="41"/>
  <c r="I200" i="41"/>
  <c r="E200" i="41"/>
  <c r="I127" i="10"/>
  <c r="H127" i="10"/>
  <c r="G127" i="10"/>
  <c r="F127" i="10"/>
  <c r="E127" i="10"/>
  <c r="I121" i="10"/>
  <c r="H121" i="10"/>
  <c r="G121" i="10"/>
  <c r="F121" i="10"/>
  <c r="E121" i="10"/>
  <c r="I115" i="10"/>
  <c r="H115" i="10"/>
  <c r="G115" i="10"/>
  <c r="F115" i="10"/>
  <c r="E115" i="10"/>
  <c r="I109" i="10"/>
  <c r="H109" i="10"/>
  <c r="G109" i="10"/>
  <c r="F109" i="10"/>
  <c r="E109" i="10"/>
  <c r="I103" i="10"/>
  <c r="H103" i="10"/>
  <c r="G103" i="10"/>
  <c r="F103" i="10"/>
  <c r="E103" i="10"/>
  <c r="I97" i="10"/>
  <c r="H97" i="10"/>
  <c r="G97" i="10"/>
  <c r="F97" i="10"/>
  <c r="E97" i="10"/>
  <c r="I91" i="10"/>
  <c r="H91" i="10"/>
  <c r="G91" i="10"/>
  <c r="F91" i="10"/>
  <c r="E91" i="10"/>
  <c r="I85" i="10"/>
  <c r="H85" i="10"/>
  <c r="G85" i="10"/>
  <c r="F85" i="10"/>
  <c r="E85" i="10"/>
  <c r="I82" i="10"/>
  <c r="H82" i="10"/>
  <c r="G82" i="10"/>
  <c r="F82" i="10"/>
  <c r="E82" i="10"/>
  <c r="F196" i="41"/>
  <c r="G196" i="41"/>
  <c r="H196" i="41"/>
  <c r="I196" i="41"/>
  <c r="E196" i="41"/>
  <c r="C55" i="15"/>
  <c r="F11" i="10"/>
  <c r="F14" i="10"/>
  <c r="F21" i="10"/>
  <c r="F27" i="10"/>
  <c r="F32" i="10"/>
  <c r="F37" i="10"/>
  <c r="F44" i="10"/>
  <c r="F49" i="10"/>
  <c r="C49" i="10"/>
  <c r="F51" i="10"/>
  <c r="F60" i="10"/>
  <c r="F74" i="10"/>
  <c r="G11" i="10"/>
  <c r="G14" i="10"/>
  <c r="G21" i="10"/>
  <c r="G27" i="10"/>
  <c r="G32" i="10"/>
  <c r="G37" i="10"/>
  <c r="G44" i="10"/>
  <c r="G49" i="10"/>
  <c r="G51" i="10"/>
  <c r="G60" i="10"/>
  <c r="G74" i="10"/>
  <c r="H11" i="10"/>
  <c r="H14" i="10"/>
  <c r="H21" i="10"/>
  <c r="H27" i="10"/>
  <c r="H32" i="10"/>
  <c r="H37" i="10"/>
  <c r="H44" i="10"/>
  <c r="H49" i="10"/>
  <c r="H51" i="10"/>
  <c r="H60" i="10"/>
  <c r="H74" i="10"/>
  <c r="I11" i="10"/>
  <c r="I14" i="10"/>
  <c r="I21" i="10"/>
  <c r="I27" i="10"/>
  <c r="I32" i="10"/>
  <c r="I37" i="10"/>
  <c r="I44" i="10"/>
  <c r="I49" i="10"/>
  <c r="I51" i="10"/>
  <c r="I60" i="10"/>
  <c r="I74" i="10"/>
  <c r="E11" i="10"/>
  <c r="E14" i="10"/>
  <c r="E21" i="10"/>
  <c r="E27" i="10"/>
  <c r="E32" i="10"/>
  <c r="E37" i="10"/>
  <c r="E44" i="10"/>
  <c r="E49" i="10"/>
  <c r="E51" i="10"/>
  <c r="E60" i="10"/>
  <c r="E74" i="10"/>
  <c r="C74" i="10"/>
  <c r="D74" i="10"/>
  <c r="F195" i="41"/>
  <c r="G195" i="41"/>
  <c r="H195" i="41"/>
  <c r="I195" i="41"/>
  <c r="C60" i="10"/>
  <c r="D60" i="10"/>
  <c r="B60" i="10"/>
  <c r="A60" i="10"/>
  <c r="E195" i="41"/>
  <c r="C53" i="15"/>
  <c r="C57" i="15"/>
  <c r="F62" i="10"/>
  <c r="D148" i="43"/>
  <c r="G62" i="10"/>
  <c r="E148" i="43"/>
  <c r="H62" i="10"/>
  <c r="F148" i="43"/>
  <c r="I62" i="10"/>
  <c r="G148" i="43"/>
  <c r="E62" i="10"/>
  <c r="C148" i="43"/>
  <c r="F59" i="10"/>
  <c r="F73" i="10"/>
  <c r="F194" i="41"/>
  <c r="G59" i="10"/>
  <c r="G73" i="10"/>
  <c r="G194" i="41"/>
  <c r="H59" i="10"/>
  <c r="H73" i="10"/>
  <c r="H194" i="41"/>
  <c r="I59" i="10"/>
  <c r="I73" i="10"/>
  <c r="I194" i="41"/>
  <c r="E59" i="10"/>
  <c r="E73" i="10"/>
  <c r="E194" i="41"/>
  <c r="C56" i="15"/>
  <c r="F76" i="10"/>
  <c r="F192" i="41"/>
  <c r="G76" i="10"/>
  <c r="G192" i="41"/>
  <c r="H76" i="10"/>
  <c r="H192" i="41"/>
  <c r="I76" i="10"/>
  <c r="I192" i="41"/>
  <c r="E76" i="10"/>
  <c r="E192" i="41"/>
  <c r="C147" i="43"/>
  <c r="D147" i="43"/>
  <c r="E147" i="43"/>
  <c r="F147" i="43"/>
  <c r="G147" i="43"/>
  <c r="H147" i="43"/>
  <c r="I147" i="43"/>
  <c r="J147" i="43"/>
  <c r="K147" i="43"/>
  <c r="L147" i="43"/>
  <c r="M147" i="43"/>
  <c r="N147" i="43"/>
  <c r="O147" i="43"/>
  <c r="P147" i="43"/>
  <c r="Q147" i="43"/>
  <c r="R147" i="43"/>
  <c r="S147" i="43"/>
  <c r="T147" i="43"/>
  <c r="U147" i="43"/>
  <c r="V147" i="43"/>
  <c r="W147" i="43"/>
  <c r="X147" i="43"/>
  <c r="Y147" i="43"/>
  <c r="Z147" i="43"/>
  <c r="AA147" i="43"/>
  <c r="AB147" i="43"/>
  <c r="AC147" i="43"/>
  <c r="AD147" i="43"/>
  <c r="AE147" i="43"/>
  <c r="AF147" i="43"/>
  <c r="AG147" i="43"/>
  <c r="AH147" i="43"/>
  <c r="AI147" i="43"/>
  <c r="AJ147" i="43"/>
  <c r="AK147" i="43"/>
  <c r="AL147" i="43"/>
  <c r="AM147" i="43"/>
  <c r="AN147" i="43"/>
  <c r="AO147" i="43"/>
  <c r="AP147" i="43"/>
  <c r="B158" i="43"/>
  <c r="C142" i="43"/>
  <c r="C152" i="43"/>
  <c r="C153" i="43"/>
  <c r="C154" i="43"/>
  <c r="D142" i="43"/>
  <c r="D152" i="43"/>
  <c r="D153" i="43"/>
  <c r="D154" i="43"/>
  <c r="E142" i="43"/>
  <c r="E152" i="43"/>
  <c r="E153" i="43"/>
  <c r="E154" i="43"/>
  <c r="F142" i="43"/>
  <c r="F152" i="43"/>
  <c r="F153" i="43"/>
  <c r="F154" i="43"/>
  <c r="G142" i="43"/>
  <c r="G152" i="43"/>
  <c r="G153" i="43"/>
  <c r="G154" i="43"/>
  <c r="H142" i="43"/>
  <c r="H152" i="43"/>
  <c r="H153" i="43"/>
  <c r="H154" i="43"/>
  <c r="I142" i="43"/>
  <c r="I152" i="43"/>
  <c r="I153" i="43"/>
  <c r="I154" i="43"/>
  <c r="J142" i="43"/>
  <c r="J152" i="43"/>
  <c r="J153" i="43"/>
  <c r="J154" i="43"/>
  <c r="K142" i="43"/>
  <c r="K152" i="43"/>
  <c r="K153" i="43"/>
  <c r="K154" i="43"/>
  <c r="L142" i="43"/>
  <c r="L152" i="43"/>
  <c r="L153" i="43"/>
  <c r="L154" i="43"/>
  <c r="M142" i="43"/>
  <c r="M152" i="43"/>
  <c r="M153" i="43"/>
  <c r="M154" i="43"/>
  <c r="N142" i="43"/>
  <c r="N152" i="43"/>
  <c r="N153" i="43"/>
  <c r="N154" i="43"/>
  <c r="O142" i="43"/>
  <c r="O152" i="43"/>
  <c r="O153" i="43"/>
  <c r="O154" i="43"/>
  <c r="P142" i="43"/>
  <c r="P152" i="43"/>
  <c r="P153" i="43"/>
  <c r="P154" i="43"/>
  <c r="Q142" i="43"/>
  <c r="Q152" i="43"/>
  <c r="Q153" i="43"/>
  <c r="Q154" i="43"/>
  <c r="R142" i="43"/>
  <c r="R152" i="43"/>
  <c r="R153" i="43"/>
  <c r="R154" i="43"/>
  <c r="S142" i="43"/>
  <c r="S152" i="43"/>
  <c r="S153" i="43"/>
  <c r="S154" i="43"/>
  <c r="T142" i="43"/>
  <c r="T152" i="43"/>
  <c r="T153" i="43"/>
  <c r="T154" i="43"/>
  <c r="U142" i="43"/>
  <c r="U152" i="43"/>
  <c r="U153" i="43"/>
  <c r="U154" i="43"/>
  <c r="V142" i="43"/>
  <c r="V152" i="43"/>
  <c r="V153" i="43"/>
  <c r="V154" i="43"/>
  <c r="W142" i="43"/>
  <c r="W152" i="43"/>
  <c r="W153" i="43"/>
  <c r="W154" i="43"/>
  <c r="X142" i="43"/>
  <c r="X152" i="43"/>
  <c r="X153" i="43"/>
  <c r="X154" i="43"/>
  <c r="Y142" i="43"/>
  <c r="Y152" i="43"/>
  <c r="Y153" i="43"/>
  <c r="Y154" i="43"/>
  <c r="Z142" i="43"/>
  <c r="Z152" i="43"/>
  <c r="Z153" i="43"/>
  <c r="Z154" i="43"/>
  <c r="AA142" i="43"/>
  <c r="AA152" i="43"/>
  <c r="AA153" i="43"/>
  <c r="AA154" i="43"/>
  <c r="AB142" i="43"/>
  <c r="AB152" i="43"/>
  <c r="AB153" i="43"/>
  <c r="AB154" i="43"/>
  <c r="AC142" i="43"/>
  <c r="AC152" i="43"/>
  <c r="AC153" i="43"/>
  <c r="AC154" i="43"/>
  <c r="AD142" i="43"/>
  <c r="AD152" i="43"/>
  <c r="AD153" i="43"/>
  <c r="AD154" i="43"/>
  <c r="AE142" i="43"/>
  <c r="AE152" i="43"/>
  <c r="AE153" i="43"/>
  <c r="AE154" i="43"/>
  <c r="AF142" i="43"/>
  <c r="AF152" i="43"/>
  <c r="AF153" i="43"/>
  <c r="AF154" i="43"/>
  <c r="AG142" i="43"/>
  <c r="AG152" i="43"/>
  <c r="AG153" i="43"/>
  <c r="AG154" i="43"/>
  <c r="AH142" i="43"/>
  <c r="AH152" i="43"/>
  <c r="AH153" i="43"/>
  <c r="AH154" i="43"/>
  <c r="AI142" i="43"/>
  <c r="AI152" i="43"/>
  <c r="AI153" i="43"/>
  <c r="AI154" i="43"/>
  <c r="AJ142" i="43"/>
  <c r="AJ152" i="43"/>
  <c r="AJ153" i="43"/>
  <c r="AJ154" i="43"/>
  <c r="AK142" i="43"/>
  <c r="AK152" i="43"/>
  <c r="AK153" i="43"/>
  <c r="AK154" i="43"/>
  <c r="AL142" i="43"/>
  <c r="AL152" i="43"/>
  <c r="AL153" i="43"/>
  <c r="AL154" i="43"/>
  <c r="AM142" i="43"/>
  <c r="AM152" i="43"/>
  <c r="AM153" i="43"/>
  <c r="AM154" i="43"/>
  <c r="AN142" i="43"/>
  <c r="AN152" i="43"/>
  <c r="AN153" i="43"/>
  <c r="AN154" i="43"/>
  <c r="AO142" i="43"/>
  <c r="AO152" i="43"/>
  <c r="AO153" i="43"/>
  <c r="AO154" i="43"/>
  <c r="AP142" i="43"/>
  <c r="AP152" i="43"/>
  <c r="AP153" i="43"/>
  <c r="AP154" i="43"/>
  <c r="AP112" i="43"/>
  <c r="AP113" i="43"/>
  <c r="AP114" i="43"/>
  <c r="AP115" i="43"/>
  <c r="AP116" i="43"/>
  <c r="AP117" i="43"/>
  <c r="AP118" i="43"/>
  <c r="AP119" i="43"/>
  <c r="AP120" i="43"/>
  <c r="AP121" i="43"/>
  <c r="AP122" i="43"/>
  <c r="AP123" i="43"/>
  <c r="AP124" i="43"/>
  <c r="AP125" i="43"/>
  <c r="AP126" i="43"/>
  <c r="AP127" i="43"/>
  <c r="AP128" i="43"/>
  <c r="AP129" i="43"/>
  <c r="AP130" i="43"/>
  <c r="AP131" i="43"/>
  <c r="AP132" i="43"/>
  <c r="AP133" i="43"/>
  <c r="AP134" i="43"/>
  <c r="AP136" i="43"/>
  <c r="AO105" i="43"/>
  <c r="AO106" i="43"/>
  <c r="AO107" i="43"/>
  <c r="AO108" i="43"/>
  <c r="AO109" i="43"/>
  <c r="AO110" i="43"/>
  <c r="AO111" i="43"/>
  <c r="AO112" i="43"/>
  <c r="AO113" i="43"/>
  <c r="AO114" i="43"/>
  <c r="AO115" i="43"/>
  <c r="AO116" i="43"/>
  <c r="AO117" i="43"/>
  <c r="AO118" i="43"/>
  <c r="AO119" i="43"/>
  <c r="AO120" i="43"/>
  <c r="AO121" i="43"/>
  <c r="AO122" i="43"/>
  <c r="AO123" i="43"/>
  <c r="AO124" i="43"/>
  <c r="AO125" i="43"/>
  <c r="AO126" i="43"/>
  <c r="AO127" i="43"/>
  <c r="AO128" i="43"/>
  <c r="AO129" i="43"/>
  <c r="AO130" i="43"/>
  <c r="AO131" i="43"/>
  <c r="AO132" i="43"/>
  <c r="AO133" i="43"/>
  <c r="AO134" i="43"/>
  <c r="AO136" i="43"/>
  <c r="AN105" i="43"/>
  <c r="AN106" i="43"/>
  <c r="AN107" i="43"/>
  <c r="AN108" i="43"/>
  <c r="AN109" i="43"/>
  <c r="AN110" i="43"/>
  <c r="AN111" i="43"/>
  <c r="AN112" i="43"/>
  <c r="AN113" i="43"/>
  <c r="AN114" i="43"/>
  <c r="AN115" i="43"/>
  <c r="AN116" i="43"/>
  <c r="AN117" i="43"/>
  <c r="AN118" i="43"/>
  <c r="AN119" i="43"/>
  <c r="AN120" i="43"/>
  <c r="AN121" i="43"/>
  <c r="AN122" i="43"/>
  <c r="AN123" i="43"/>
  <c r="AN124" i="43"/>
  <c r="AN125" i="43"/>
  <c r="AN126" i="43"/>
  <c r="AN127" i="43"/>
  <c r="AN128" i="43"/>
  <c r="AN129" i="43"/>
  <c r="AN130" i="43"/>
  <c r="AN131" i="43"/>
  <c r="AN132" i="43"/>
  <c r="AN133" i="43"/>
  <c r="AN134" i="43"/>
  <c r="AN136" i="43"/>
  <c r="AM105" i="43"/>
  <c r="AM106" i="43"/>
  <c r="AM107" i="43"/>
  <c r="AM108" i="43"/>
  <c r="AM109" i="43"/>
  <c r="AM110" i="43"/>
  <c r="AM111" i="43"/>
  <c r="AM112" i="43"/>
  <c r="AM113" i="43"/>
  <c r="AM114" i="43"/>
  <c r="AM115" i="43"/>
  <c r="AM116" i="43"/>
  <c r="AM117" i="43"/>
  <c r="AM118" i="43"/>
  <c r="AM119" i="43"/>
  <c r="AM120" i="43"/>
  <c r="AM121" i="43"/>
  <c r="AM122" i="43"/>
  <c r="AM123" i="43"/>
  <c r="AM124" i="43"/>
  <c r="AM125" i="43"/>
  <c r="AM126" i="43"/>
  <c r="AM127" i="43"/>
  <c r="AM128" i="43"/>
  <c r="AM129" i="43"/>
  <c r="AM130" i="43"/>
  <c r="AM131" i="43"/>
  <c r="AM132" i="43"/>
  <c r="AM133" i="43"/>
  <c r="AM134" i="43"/>
  <c r="AM136" i="43"/>
  <c r="AL105" i="43"/>
  <c r="AL106" i="43"/>
  <c r="AL107" i="43"/>
  <c r="AL108" i="43"/>
  <c r="AL109" i="43"/>
  <c r="AL110" i="43"/>
  <c r="AL111" i="43"/>
  <c r="AL112" i="43"/>
  <c r="AL113" i="43"/>
  <c r="AL114" i="43"/>
  <c r="AL115" i="43"/>
  <c r="AL116" i="43"/>
  <c r="AL117" i="43"/>
  <c r="AL118" i="43"/>
  <c r="AL119" i="43"/>
  <c r="AL120" i="43"/>
  <c r="AL121" i="43"/>
  <c r="AL122" i="43"/>
  <c r="AL123" i="43"/>
  <c r="AL124" i="43"/>
  <c r="AL125" i="43"/>
  <c r="AL126" i="43"/>
  <c r="AL127" i="43"/>
  <c r="AL128" i="43"/>
  <c r="AL129" i="43"/>
  <c r="AL130" i="43"/>
  <c r="AL131" i="43"/>
  <c r="AL132" i="43"/>
  <c r="AL133" i="43"/>
  <c r="AL134" i="43"/>
  <c r="AL136" i="43"/>
  <c r="AK105" i="43"/>
  <c r="AK106" i="43"/>
  <c r="AK107" i="43"/>
  <c r="AK108" i="43"/>
  <c r="AK109" i="43"/>
  <c r="AK110" i="43"/>
  <c r="AK111" i="43"/>
  <c r="AK112" i="43"/>
  <c r="AK113" i="43"/>
  <c r="AK114" i="43"/>
  <c r="AK115" i="43"/>
  <c r="AK116" i="43"/>
  <c r="AK117" i="43"/>
  <c r="AK118" i="43"/>
  <c r="AK119" i="43"/>
  <c r="AK120" i="43"/>
  <c r="AK121" i="43"/>
  <c r="AK122" i="43"/>
  <c r="AK123" i="43"/>
  <c r="AK124" i="43"/>
  <c r="AK125" i="43"/>
  <c r="AK126" i="43"/>
  <c r="AK127" i="43"/>
  <c r="AK128" i="43"/>
  <c r="AK129" i="43"/>
  <c r="AK130" i="43"/>
  <c r="AK131" i="43"/>
  <c r="AK132" i="43"/>
  <c r="AK133" i="43"/>
  <c r="AK134" i="43"/>
  <c r="AK136" i="43"/>
  <c r="AJ105" i="43"/>
  <c r="AJ106" i="43"/>
  <c r="AJ107" i="43"/>
  <c r="AJ108" i="43"/>
  <c r="AJ109" i="43"/>
  <c r="AJ110" i="43"/>
  <c r="AJ111" i="43"/>
  <c r="AJ112" i="43"/>
  <c r="AJ113" i="43"/>
  <c r="AJ114" i="43"/>
  <c r="AJ115" i="43"/>
  <c r="AJ116" i="43"/>
  <c r="AJ117" i="43"/>
  <c r="AJ118" i="43"/>
  <c r="AJ119" i="43"/>
  <c r="AJ120" i="43"/>
  <c r="AJ121" i="43"/>
  <c r="AJ122" i="43"/>
  <c r="AJ123" i="43"/>
  <c r="AJ124" i="43"/>
  <c r="AJ125" i="43"/>
  <c r="AJ126" i="43"/>
  <c r="AJ127" i="43"/>
  <c r="AJ128" i="43"/>
  <c r="AJ129" i="43"/>
  <c r="AJ130" i="43"/>
  <c r="AJ131" i="43"/>
  <c r="AJ132" i="43"/>
  <c r="AJ133" i="43"/>
  <c r="AJ134" i="43"/>
  <c r="AJ136" i="43"/>
  <c r="AI105" i="43"/>
  <c r="AI106" i="43"/>
  <c r="AI107" i="43"/>
  <c r="AI108" i="43"/>
  <c r="AI109" i="43"/>
  <c r="AI110" i="43"/>
  <c r="AI111" i="43"/>
  <c r="AI112" i="43"/>
  <c r="AI113" i="43"/>
  <c r="AI114" i="43"/>
  <c r="AI115" i="43"/>
  <c r="AI116" i="43"/>
  <c r="AI117" i="43"/>
  <c r="AI118" i="43"/>
  <c r="AI119" i="43"/>
  <c r="AI120" i="43"/>
  <c r="AI121" i="43"/>
  <c r="AI122" i="43"/>
  <c r="AI123" i="43"/>
  <c r="AI124" i="43"/>
  <c r="AI125" i="43"/>
  <c r="AI126" i="43"/>
  <c r="AI127" i="43"/>
  <c r="AI128" i="43"/>
  <c r="AI129" i="43"/>
  <c r="AI130" i="43"/>
  <c r="AI131" i="43"/>
  <c r="AI132" i="43"/>
  <c r="AI133" i="43"/>
  <c r="AI134" i="43"/>
  <c r="AI136" i="43"/>
  <c r="AH105" i="43"/>
  <c r="AH106" i="43"/>
  <c r="AH107" i="43"/>
  <c r="AH108" i="43"/>
  <c r="AH109" i="43"/>
  <c r="AH110" i="43"/>
  <c r="AH111" i="43"/>
  <c r="AH112" i="43"/>
  <c r="AH113" i="43"/>
  <c r="AH114" i="43"/>
  <c r="AH115" i="43"/>
  <c r="AH116" i="43"/>
  <c r="AH117" i="43"/>
  <c r="AH118" i="43"/>
  <c r="AH119" i="43"/>
  <c r="AH120" i="43"/>
  <c r="AH121" i="43"/>
  <c r="AH122" i="43"/>
  <c r="AH123" i="43"/>
  <c r="AH124" i="43"/>
  <c r="AH125" i="43"/>
  <c r="AH126" i="43"/>
  <c r="AH127" i="43"/>
  <c r="AH128" i="43"/>
  <c r="AH129" i="43"/>
  <c r="AH130" i="43"/>
  <c r="AH131" i="43"/>
  <c r="AH132" i="43"/>
  <c r="AH133" i="43"/>
  <c r="AH134" i="43"/>
  <c r="AH136" i="43"/>
  <c r="AG105" i="43"/>
  <c r="AG106" i="43"/>
  <c r="AG107" i="43"/>
  <c r="AG108" i="43"/>
  <c r="AG109" i="43"/>
  <c r="AG110" i="43"/>
  <c r="AG111" i="43"/>
  <c r="AG112" i="43"/>
  <c r="AG113" i="43"/>
  <c r="AG114" i="43"/>
  <c r="AG115" i="43"/>
  <c r="AG116" i="43"/>
  <c r="AG117" i="43"/>
  <c r="AG118" i="43"/>
  <c r="AG119" i="43"/>
  <c r="AG120" i="43"/>
  <c r="AG121" i="43"/>
  <c r="AG122" i="43"/>
  <c r="AG123" i="43"/>
  <c r="AG124" i="43"/>
  <c r="AG125" i="43"/>
  <c r="AG126" i="43"/>
  <c r="AG127" i="43"/>
  <c r="AG128" i="43"/>
  <c r="AG129" i="43"/>
  <c r="AG130" i="43"/>
  <c r="AG131" i="43"/>
  <c r="AG132" i="43"/>
  <c r="AG133" i="43"/>
  <c r="AG134" i="43"/>
  <c r="AG136" i="43"/>
  <c r="AF105" i="43"/>
  <c r="AF106" i="43"/>
  <c r="AF107" i="43"/>
  <c r="AF108" i="43"/>
  <c r="AF109" i="43"/>
  <c r="AF110" i="43"/>
  <c r="AF111" i="43"/>
  <c r="AF112" i="43"/>
  <c r="AF113" i="43"/>
  <c r="AF114" i="43"/>
  <c r="AF115" i="43"/>
  <c r="AF116" i="43"/>
  <c r="AF117" i="43"/>
  <c r="AF118" i="43"/>
  <c r="AF119" i="43"/>
  <c r="AF120" i="43"/>
  <c r="AF121" i="43"/>
  <c r="AF122" i="43"/>
  <c r="AF123" i="43"/>
  <c r="AF124" i="43"/>
  <c r="AF125" i="43"/>
  <c r="AF126" i="43"/>
  <c r="AF127" i="43"/>
  <c r="AF128" i="43"/>
  <c r="AF129" i="43"/>
  <c r="AF130" i="43"/>
  <c r="AF131" i="43"/>
  <c r="AF132" i="43"/>
  <c r="AF133" i="43"/>
  <c r="AF134" i="43"/>
  <c r="AF136" i="43"/>
  <c r="AE105" i="43"/>
  <c r="AE106" i="43"/>
  <c r="AE107" i="43"/>
  <c r="AE108" i="43"/>
  <c r="AE109" i="43"/>
  <c r="AE110" i="43"/>
  <c r="AE111" i="43"/>
  <c r="AE112" i="43"/>
  <c r="AE113" i="43"/>
  <c r="AE114" i="43"/>
  <c r="AE115" i="43"/>
  <c r="AE116" i="43"/>
  <c r="AE117" i="43"/>
  <c r="AE118" i="43"/>
  <c r="AE119" i="43"/>
  <c r="AE120" i="43"/>
  <c r="AE121" i="43"/>
  <c r="AE122" i="43"/>
  <c r="AE123" i="43"/>
  <c r="AE124" i="43"/>
  <c r="AE125" i="43"/>
  <c r="AE126" i="43"/>
  <c r="AE127" i="43"/>
  <c r="AE128" i="43"/>
  <c r="AE129" i="43"/>
  <c r="AE130" i="43"/>
  <c r="AE131" i="43"/>
  <c r="AE132" i="43"/>
  <c r="AE133" i="43"/>
  <c r="AE134" i="43"/>
  <c r="AE136" i="43"/>
  <c r="AD105" i="43"/>
  <c r="AD106" i="43"/>
  <c r="AD107" i="43"/>
  <c r="AD108" i="43"/>
  <c r="AD109" i="43"/>
  <c r="AD110" i="43"/>
  <c r="AD111" i="43"/>
  <c r="AD112" i="43"/>
  <c r="AD113" i="43"/>
  <c r="AD114" i="43"/>
  <c r="AD115" i="43"/>
  <c r="AD116" i="43"/>
  <c r="AD117" i="43"/>
  <c r="AD118" i="43"/>
  <c r="AD119" i="43"/>
  <c r="AD120" i="43"/>
  <c r="AD121" i="43"/>
  <c r="AD122" i="43"/>
  <c r="AD123" i="43"/>
  <c r="AD124" i="43"/>
  <c r="AD125" i="43"/>
  <c r="AD126" i="43"/>
  <c r="AD127" i="43"/>
  <c r="AD128" i="43"/>
  <c r="AD129" i="43"/>
  <c r="AD130" i="43"/>
  <c r="AD131" i="43"/>
  <c r="AD132" i="43"/>
  <c r="AD133" i="43"/>
  <c r="AD134" i="43"/>
  <c r="AD136" i="43"/>
  <c r="AC105" i="43"/>
  <c r="AC106" i="43"/>
  <c r="AC107" i="43"/>
  <c r="AC108" i="43"/>
  <c r="AC109" i="43"/>
  <c r="AC110" i="43"/>
  <c r="AC111" i="43"/>
  <c r="AC112" i="43"/>
  <c r="AC113" i="43"/>
  <c r="AC114" i="43"/>
  <c r="AC115" i="43"/>
  <c r="AC116" i="43"/>
  <c r="AC117" i="43"/>
  <c r="AC118" i="43"/>
  <c r="AC119" i="43"/>
  <c r="AC120" i="43"/>
  <c r="AC121" i="43"/>
  <c r="AC122" i="43"/>
  <c r="AC123" i="43"/>
  <c r="AC124" i="43"/>
  <c r="AC125" i="43"/>
  <c r="AC126" i="43"/>
  <c r="AC127" i="43"/>
  <c r="AC128" i="43"/>
  <c r="AC129" i="43"/>
  <c r="AC130" i="43"/>
  <c r="AC131" i="43"/>
  <c r="AC132" i="43"/>
  <c r="AC133" i="43"/>
  <c r="AC134" i="43"/>
  <c r="AC136" i="43"/>
  <c r="AB105" i="43"/>
  <c r="AB106" i="43"/>
  <c r="AB107" i="43"/>
  <c r="AB108" i="43"/>
  <c r="AB109" i="43"/>
  <c r="AB110" i="43"/>
  <c r="AB111" i="43"/>
  <c r="AB112" i="43"/>
  <c r="AB113" i="43"/>
  <c r="AB114" i="43"/>
  <c r="AB115" i="43"/>
  <c r="AB116" i="43"/>
  <c r="AB117" i="43"/>
  <c r="AB118" i="43"/>
  <c r="AB119" i="43"/>
  <c r="AB120" i="43"/>
  <c r="AB121" i="43"/>
  <c r="AB122" i="43"/>
  <c r="AB123" i="43"/>
  <c r="AB124" i="43"/>
  <c r="AB125" i="43"/>
  <c r="AB126" i="43"/>
  <c r="AB127" i="43"/>
  <c r="AB128" i="43"/>
  <c r="AB129" i="43"/>
  <c r="AB130" i="43"/>
  <c r="AB131" i="43"/>
  <c r="AB132" i="43"/>
  <c r="AB133" i="43"/>
  <c r="AB134" i="43"/>
  <c r="AB136" i="43"/>
  <c r="AA105" i="43"/>
  <c r="AA106" i="43"/>
  <c r="AA107" i="43"/>
  <c r="AA108" i="43"/>
  <c r="AA109" i="43"/>
  <c r="AA110" i="43"/>
  <c r="AA111" i="43"/>
  <c r="AA112" i="43"/>
  <c r="AA113" i="43"/>
  <c r="AA114" i="43"/>
  <c r="AA115" i="43"/>
  <c r="AA116" i="43"/>
  <c r="AA117" i="43"/>
  <c r="AA118" i="43"/>
  <c r="AA119" i="43"/>
  <c r="AA120" i="43"/>
  <c r="AA121" i="43"/>
  <c r="AA122" i="43"/>
  <c r="AA123" i="43"/>
  <c r="AA124" i="43"/>
  <c r="AA125" i="43"/>
  <c r="AA126" i="43"/>
  <c r="AA127" i="43"/>
  <c r="AA128" i="43"/>
  <c r="AA129" i="43"/>
  <c r="AA130" i="43"/>
  <c r="AA131" i="43"/>
  <c r="AA132" i="43"/>
  <c r="AA133" i="43"/>
  <c r="AA134" i="43"/>
  <c r="AA136" i="43"/>
  <c r="Z105" i="43"/>
  <c r="Z106" i="43"/>
  <c r="Z107" i="43"/>
  <c r="Z108" i="43"/>
  <c r="Z109" i="43"/>
  <c r="Z110" i="43"/>
  <c r="Z111" i="43"/>
  <c r="Z112" i="43"/>
  <c r="Z113" i="43"/>
  <c r="Z114" i="43"/>
  <c r="Z115" i="43"/>
  <c r="Z116" i="43"/>
  <c r="Z117" i="43"/>
  <c r="Z118" i="43"/>
  <c r="Z119" i="43"/>
  <c r="Z120" i="43"/>
  <c r="Z121" i="43"/>
  <c r="Z122" i="43"/>
  <c r="Z123" i="43"/>
  <c r="Z124" i="43"/>
  <c r="Z125" i="43"/>
  <c r="Z126" i="43"/>
  <c r="Z127" i="43"/>
  <c r="Z128" i="43"/>
  <c r="Z129" i="43"/>
  <c r="Z130" i="43"/>
  <c r="Z131" i="43"/>
  <c r="Z132" i="43"/>
  <c r="Z133" i="43"/>
  <c r="Z134" i="43"/>
  <c r="Z136" i="43"/>
  <c r="Y105" i="43"/>
  <c r="Y106" i="43"/>
  <c r="Y107" i="43"/>
  <c r="Y108" i="43"/>
  <c r="Y109" i="43"/>
  <c r="Y110" i="43"/>
  <c r="Y111" i="43"/>
  <c r="Y112" i="43"/>
  <c r="Y113" i="43"/>
  <c r="Y114" i="43"/>
  <c r="Y115" i="43"/>
  <c r="Y116" i="43"/>
  <c r="Y117" i="43"/>
  <c r="Y118" i="43"/>
  <c r="Y119" i="43"/>
  <c r="Y120" i="43"/>
  <c r="Y121" i="43"/>
  <c r="Y122" i="43"/>
  <c r="Y123" i="43"/>
  <c r="Y124" i="43"/>
  <c r="Y125" i="43"/>
  <c r="Y126" i="43"/>
  <c r="Y127" i="43"/>
  <c r="Y128" i="43"/>
  <c r="Y129" i="43"/>
  <c r="Y130" i="43"/>
  <c r="Y131" i="43"/>
  <c r="Y132" i="43"/>
  <c r="Y133" i="43"/>
  <c r="Y134" i="43"/>
  <c r="Y136" i="43"/>
  <c r="X105" i="43"/>
  <c r="X106" i="43"/>
  <c r="X107" i="43"/>
  <c r="X108" i="43"/>
  <c r="X109" i="43"/>
  <c r="X110" i="43"/>
  <c r="X111" i="43"/>
  <c r="X112" i="43"/>
  <c r="X113" i="43"/>
  <c r="X114" i="43"/>
  <c r="X115" i="43"/>
  <c r="X116" i="43"/>
  <c r="X117" i="43"/>
  <c r="X118" i="43"/>
  <c r="X119" i="43"/>
  <c r="X120" i="43"/>
  <c r="X121" i="43"/>
  <c r="X122" i="43"/>
  <c r="X123" i="43"/>
  <c r="X124" i="43"/>
  <c r="X125" i="43"/>
  <c r="X126" i="43"/>
  <c r="X127" i="43"/>
  <c r="X128" i="43"/>
  <c r="X129" i="43"/>
  <c r="X130" i="43"/>
  <c r="X131" i="43"/>
  <c r="X132" i="43"/>
  <c r="X133" i="43"/>
  <c r="X134" i="43"/>
  <c r="X136" i="43"/>
  <c r="W105" i="43"/>
  <c r="W106" i="43"/>
  <c r="W107" i="43"/>
  <c r="W108" i="43"/>
  <c r="W109" i="43"/>
  <c r="W110" i="43"/>
  <c r="W111" i="43"/>
  <c r="W112" i="43"/>
  <c r="W113" i="43"/>
  <c r="W114" i="43"/>
  <c r="W115" i="43"/>
  <c r="W116" i="43"/>
  <c r="W117" i="43"/>
  <c r="W118" i="43"/>
  <c r="W119" i="43"/>
  <c r="W120" i="43"/>
  <c r="W121" i="43"/>
  <c r="W122" i="43"/>
  <c r="W123" i="43"/>
  <c r="W124" i="43"/>
  <c r="W125" i="43"/>
  <c r="W126" i="43"/>
  <c r="W127" i="43"/>
  <c r="W128" i="43"/>
  <c r="W129" i="43"/>
  <c r="W130" i="43"/>
  <c r="W131" i="43"/>
  <c r="W132" i="43"/>
  <c r="W133" i="43"/>
  <c r="W134" i="43"/>
  <c r="W136" i="43"/>
  <c r="V105" i="43"/>
  <c r="V106" i="43"/>
  <c r="V107" i="43"/>
  <c r="V108" i="43"/>
  <c r="V109" i="43"/>
  <c r="V110" i="43"/>
  <c r="V111" i="43"/>
  <c r="V112" i="43"/>
  <c r="V113" i="43"/>
  <c r="V114" i="43"/>
  <c r="V115" i="43"/>
  <c r="V116" i="43"/>
  <c r="V117" i="43"/>
  <c r="V118" i="43"/>
  <c r="V119" i="43"/>
  <c r="V120" i="43"/>
  <c r="V121" i="43"/>
  <c r="V122" i="43"/>
  <c r="V123" i="43"/>
  <c r="V124" i="43"/>
  <c r="V125" i="43"/>
  <c r="V126" i="43"/>
  <c r="V127" i="43"/>
  <c r="V128" i="43"/>
  <c r="V129" i="43"/>
  <c r="V130" i="43"/>
  <c r="V131" i="43"/>
  <c r="V132" i="43"/>
  <c r="V133" i="43"/>
  <c r="V134" i="43"/>
  <c r="V136" i="43"/>
  <c r="U105" i="43"/>
  <c r="U106" i="43"/>
  <c r="U107" i="43"/>
  <c r="U108" i="43"/>
  <c r="U109" i="43"/>
  <c r="U110" i="43"/>
  <c r="U111" i="43"/>
  <c r="U112" i="43"/>
  <c r="U113" i="43"/>
  <c r="U114" i="43"/>
  <c r="U115" i="43"/>
  <c r="U116" i="43"/>
  <c r="U117" i="43"/>
  <c r="U118" i="43"/>
  <c r="U119" i="43"/>
  <c r="U120" i="43"/>
  <c r="U121" i="43"/>
  <c r="U122" i="43"/>
  <c r="U123" i="43"/>
  <c r="U124" i="43"/>
  <c r="U125" i="43"/>
  <c r="U126" i="43"/>
  <c r="U127" i="43"/>
  <c r="U128" i="43"/>
  <c r="U129" i="43"/>
  <c r="U130" i="43"/>
  <c r="U131" i="43"/>
  <c r="U132" i="43"/>
  <c r="U133" i="43"/>
  <c r="U134" i="43"/>
  <c r="U136" i="43"/>
  <c r="T105" i="43"/>
  <c r="T106" i="43"/>
  <c r="T107" i="43"/>
  <c r="T108" i="43"/>
  <c r="T109" i="43"/>
  <c r="T110" i="43"/>
  <c r="T111" i="43"/>
  <c r="T112" i="43"/>
  <c r="T113" i="43"/>
  <c r="T114" i="43"/>
  <c r="T115" i="43"/>
  <c r="T116" i="43"/>
  <c r="T117" i="43"/>
  <c r="T118" i="43"/>
  <c r="T119" i="43"/>
  <c r="T120" i="43"/>
  <c r="T121" i="43"/>
  <c r="T122" i="43"/>
  <c r="T123" i="43"/>
  <c r="T124" i="43"/>
  <c r="T125" i="43"/>
  <c r="T126" i="43"/>
  <c r="T127" i="43"/>
  <c r="T128" i="43"/>
  <c r="T129" i="43"/>
  <c r="T130" i="43"/>
  <c r="T131" i="43"/>
  <c r="T132" i="43"/>
  <c r="T133" i="43"/>
  <c r="T134" i="43"/>
  <c r="T136" i="43"/>
  <c r="S105" i="43"/>
  <c r="S106" i="43"/>
  <c r="S107" i="43"/>
  <c r="S108" i="43"/>
  <c r="S109" i="43"/>
  <c r="S110" i="43"/>
  <c r="S111" i="43"/>
  <c r="S112" i="43"/>
  <c r="S113" i="43"/>
  <c r="S114" i="43"/>
  <c r="S115" i="43"/>
  <c r="S116" i="43"/>
  <c r="S117" i="43"/>
  <c r="S118" i="43"/>
  <c r="S119" i="43"/>
  <c r="S120" i="43"/>
  <c r="S121" i="43"/>
  <c r="S122" i="43"/>
  <c r="S123" i="43"/>
  <c r="S124" i="43"/>
  <c r="S125" i="43"/>
  <c r="S126" i="43"/>
  <c r="S127" i="43"/>
  <c r="S128" i="43"/>
  <c r="S129" i="43"/>
  <c r="S130" i="43"/>
  <c r="S131" i="43"/>
  <c r="S132" i="43"/>
  <c r="S133" i="43"/>
  <c r="S134" i="43"/>
  <c r="S136" i="43"/>
  <c r="R105" i="43"/>
  <c r="R106" i="43"/>
  <c r="R107" i="43"/>
  <c r="R108" i="43"/>
  <c r="R109" i="43"/>
  <c r="R110" i="43"/>
  <c r="R111" i="43"/>
  <c r="R112" i="43"/>
  <c r="R113" i="43"/>
  <c r="R114" i="43"/>
  <c r="R115" i="43"/>
  <c r="R116" i="43"/>
  <c r="R117" i="43"/>
  <c r="R118" i="43"/>
  <c r="R119" i="43"/>
  <c r="R120" i="43"/>
  <c r="R121" i="43"/>
  <c r="R122" i="43"/>
  <c r="R123" i="43"/>
  <c r="R124" i="43"/>
  <c r="R125" i="43"/>
  <c r="R126" i="43"/>
  <c r="R127" i="43"/>
  <c r="R128" i="43"/>
  <c r="R129" i="43"/>
  <c r="R130" i="43"/>
  <c r="R131" i="43"/>
  <c r="R132" i="43"/>
  <c r="R133" i="43"/>
  <c r="R134" i="43"/>
  <c r="R136" i="43"/>
  <c r="Q105" i="43"/>
  <c r="Q106" i="43"/>
  <c r="Q107" i="43"/>
  <c r="Q108" i="43"/>
  <c r="Q109" i="43"/>
  <c r="Q110" i="43"/>
  <c r="Q111" i="43"/>
  <c r="Q112" i="43"/>
  <c r="Q113" i="43"/>
  <c r="Q114" i="43"/>
  <c r="Q115" i="43"/>
  <c r="Q116" i="43"/>
  <c r="Q117" i="43"/>
  <c r="Q118" i="43"/>
  <c r="Q119" i="43"/>
  <c r="Q120" i="43"/>
  <c r="Q121" i="43"/>
  <c r="Q122" i="43"/>
  <c r="Q123" i="43"/>
  <c r="Q124" i="43"/>
  <c r="Q125" i="43"/>
  <c r="Q126" i="43"/>
  <c r="Q127" i="43"/>
  <c r="Q128" i="43"/>
  <c r="Q129" i="43"/>
  <c r="Q130" i="43"/>
  <c r="Q131" i="43"/>
  <c r="Q132" i="43"/>
  <c r="Q133" i="43"/>
  <c r="Q134" i="43"/>
  <c r="Q136" i="43"/>
  <c r="P105" i="43"/>
  <c r="P106" i="43"/>
  <c r="P107" i="43"/>
  <c r="P108" i="43"/>
  <c r="P109" i="43"/>
  <c r="P110" i="43"/>
  <c r="P111" i="43"/>
  <c r="P112" i="43"/>
  <c r="P113" i="43"/>
  <c r="P114" i="43"/>
  <c r="P115" i="43"/>
  <c r="P116" i="43"/>
  <c r="P117" i="43"/>
  <c r="P118" i="43"/>
  <c r="P119" i="43"/>
  <c r="P120" i="43"/>
  <c r="P121" i="43"/>
  <c r="P122" i="43"/>
  <c r="P123" i="43"/>
  <c r="P124" i="43"/>
  <c r="P125" i="43"/>
  <c r="P126" i="43"/>
  <c r="P127" i="43"/>
  <c r="P128" i="43"/>
  <c r="P129" i="43"/>
  <c r="P130" i="43"/>
  <c r="P131" i="43"/>
  <c r="P132" i="43"/>
  <c r="P133" i="43"/>
  <c r="P134" i="43"/>
  <c r="P136" i="43"/>
  <c r="O105" i="43"/>
  <c r="O106" i="43"/>
  <c r="O107" i="43"/>
  <c r="O108" i="43"/>
  <c r="O109" i="43"/>
  <c r="O110" i="43"/>
  <c r="O111" i="43"/>
  <c r="O112" i="43"/>
  <c r="O113" i="43"/>
  <c r="O114" i="43"/>
  <c r="O115" i="43"/>
  <c r="O116" i="43"/>
  <c r="O117" i="43"/>
  <c r="O118" i="43"/>
  <c r="O119" i="43"/>
  <c r="O120" i="43"/>
  <c r="O121" i="43"/>
  <c r="O122" i="43"/>
  <c r="O123" i="43"/>
  <c r="O124" i="43"/>
  <c r="O125" i="43"/>
  <c r="O126" i="43"/>
  <c r="O127" i="43"/>
  <c r="O128" i="43"/>
  <c r="O129" i="43"/>
  <c r="O130" i="43"/>
  <c r="O131" i="43"/>
  <c r="O132" i="43"/>
  <c r="O133" i="43"/>
  <c r="O134" i="43"/>
  <c r="O136" i="43"/>
  <c r="N105" i="43"/>
  <c r="N106" i="43"/>
  <c r="N107" i="43"/>
  <c r="N108" i="43"/>
  <c r="N109" i="43"/>
  <c r="N110" i="43"/>
  <c r="N111" i="43"/>
  <c r="N112" i="43"/>
  <c r="N113" i="43"/>
  <c r="N114" i="43"/>
  <c r="N115" i="43"/>
  <c r="N116" i="43"/>
  <c r="N117" i="43"/>
  <c r="N118" i="43"/>
  <c r="N119" i="43"/>
  <c r="N120" i="43"/>
  <c r="N121" i="43"/>
  <c r="N122" i="43"/>
  <c r="N123" i="43"/>
  <c r="N124" i="43"/>
  <c r="N125" i="43"/>
  <c r="N126" i="43"/>
  <c r="N127" i="43"/>
  <c r="N128" i="43"/>
  <c r="N129" i="43"/>
  <c r="N130" i="43"/>
  <c r="N131" i="43"/>
  <c r="N132" i="43"/>
  <c r="N133" i="43"/>
  <c r="N134" i="43"/>
  <c r="N136" i="43"/>
  <c r="M105" i="43"/>
  <c r="M106" i="43"/>
  <c r="M107" i="43"/>
  <c r="M108" i="43"/>
  <c r="M109" i="43"/>
  <c r="M110" i="43"/>
  <c r="M111" i="43"/>
  <c r="M112" i="43"/>
  <c r="M113" i="43"/>
  <c r="M114" i="43"/>
  <c r="M115" i="43"/>
  <c r="M116" i="43"/>
  <c r="M117" i="43"/>
  <c r="M118" i="43"/>
  <c r="M119" i="43"/>
  <c r="M120" i="43"/>
  <c r="M121" i="43"/>
  <c r="M122" i="43"/>
  <c r="M123" i="43"/>
  <c r="M124" i="43"/>
  <c r="M125" i="43"/>
  <c r="M126" i="43"/>
  <c r="M127" i="43"/>
  <c r="M128" i="43"/>
  <c r="M129" i="43"/>
  <c r="M130" i="43"/>
  <c r="M131" i="43"/>
  <c r="M132" i="43"/>
  <c r="M133" i="43"/>
  <c r="M134" i="43"/>
  <c r="M136" i="43"/>
  <c r="L105" i="43"/>
  <c r="L106" i="43"/>
  <c r="L107" i="43"/>
  <c r="L108" i="43"/>
  <c r="L109" i="43"/>
  <c r="L110" i="43"/>
  <c r="L111" i="43"/>
  <c r="L112" i="43"/>
  <c r="L113" i="43"/>
  <c r="L114" i="43"/>
  <c r="L115" i="43"/>
  <c r="L116" i="43"/>
  <c r="L117" i="43"/>
  <c r="L118" i="43"/>
  <c r="L119" i="43"/>
  <c r="L120" i="43"/>
  <c r="L121" i="43"/>
  <c r="L122" i="43"/>
  <c r="L123" i="43"/>
  <c r="L124" i="43"/>
  <c r="L125" i="43"/>
  <c r="L126" i="43"/>
  <c r="L127" i="43"/>
  <c r="L128" i="43"/>
  <c r="L129" i="43"/>
  <c r="L130" i="43"/>
  <c r="L131" i="43"/>
  <c r="L132" i="43"/>
  <c r="L133" i="43"/>
  <c r="L134" i="43"/>
  <c r="L136" i="43"/>
  <c r="K105" i="43"/>
  <c r="K106" i="43"/>
  <c r="K107" i="43"/>
  <c r="K108" i="43"/>
  <c r="K109" i="43"/>
  <c r="K110" i="43"/>
  <c r="K111" i="43"/>
  <c r="K112" i="43"/>
  <c r="K113" i="43"/>
  <c r="K114" i="43"/>
  <c r="K115" i="43"/>
  <c r="K116" i="43"/>
  <c r="K117" i="43"/>
  <c r="K118" i="43"/>
  <c r="K119" i="43"/>
  <c r="K120" i="43"/>
  <c r="K121" i="43"/>
  <c r="K122" i="43"/>
  <c r="K123" i="43"/>
  <c r="K124" i="43"/>
  <c r="K125" i="43"/>
  <c r="K126" i="43"/>
  <c r="K127" i="43"/>
  <c r="K128" i="43"/>
  <c r="K129" i="43"/>
  <c r="K130" i="43"/>
  <c r="K131" i="43"/>
  <c r="K132" i="43"/>
  <c r="K133" i="43"/>
  <c r="K134" i="43"/>
  <c r="K136" i="43"/>
  <c r="J105" i="43"/>
  <c r="J106" i="43"/>
  <c r="J107" i="43"/>
  <c r="J108" i="43"/>
  <c r="J109" i="43"/>
  <c r="J110" i="43"/>
  <c r="J111" i="43"/>
  <c r="J112" i="43"/>
  <c r="J113" i="43"/>
  <c r="J114" i="43"/>
  <c r="J115" i="43"/>
  <c r="J116" i="43"/>
  <c r="J117" i="43"/>
  <c r="J118" i="43"/>
  <c r="J119" i="43"/>
  <c r="J120" i="43"/>
  <c r="J121" i="43"/>
  <c r="J122" i="43"/>
  <c r="J123" i="43"/>
  <c r="J124" i="43"/>
  <c r="J125" i="43"/>
  <c r="J126" i="43"/>
  <c r="J127" i="43"/>
  <c r="J128" i="43"/>
  <c r="J129" i="43"/>
  <c r="J130" i="43"/>
  <c r="J131" i="43"/>
  <c r="J132" i="43"/>
  <c r="J133" i="43"/>
  <c r="J134" i="43"/>
  <c r="J136" i="43"/>
  <c r="I105" i="43"/>
  <c r="I106" i="43"/>
  <c r="I107" i="43"/>
  <c r="I108" i="43"/>
  <c r="I109" i="43"/>
  <c r="I110" i="43"/>
  <c r="I111" i="43"/>
  <c r="I112" i="43"/>
  <c r="I113" i="43"/>
  <c r="I114" i="43"/>
  <c r="I115" i="43"/>
  <c r="I116" i="43"/>
  <c r="I117" i="43"/>
  <c r="I118" i="43"/>
  <c r="I119" i="43"/>
  <c r="I120" i="43"/>
  <c r="I121" i="43"/>
  <c r="I122" i="43"/>
  <c r="I123" i="43"/>
  <c r="I124" i="43"/>
  <c r="I125" i="43"/>
  <c r="I126" i="43"/>
  <c r="I127" i="43"/>
  <c r="I128" i="43"/>
  <c r="I129" i="43"/>
  <c r="I130" i="43"/>
  <c r="I131" i="43"/>
  <c r="I132" i="43"/>
  <c r="I133" i="43"/>
  <c r="I134" i="43"/>
  <c r="I136" i="43"/>
  <c r="H105" i="43"/>
  <c r="H106" i="43"/>
  <c r="H107" i="43"/>
  <c r="H108" i="43"/>
  <c r="H109" i="43"/>
  <c r="H110" i="43"/>
  <c r="H111" i="43"/>
  <c r="H112" i="43"/>
  <c r="H113" i="43"/>
  <c r="H114" i="43"/>
  <c r="H115" i="43"/>
  <c r="H116" i="43"/>
  <c r="H117" i="43"/>
  <c r="H118" i="43"/>
  <c r="H119" i="43"/>
  <c r="H120" i="43"/>
  <c r="H121" i="43"/>
  <c r="H122" i="43"/>
  <c r="H123" i="43"/>
  <c r="H124" i="43"/>
  <c r="H125" i="43"/>
  <c r="H126" i="43"/>
  <c r="H127" i="43"/>
  <c r="H128" i="43"/>
  <c r="H129" i="43"/>
  <c r="H130" i="43"/>
  <c r="H131" i="43"/>
  <c r="H132" i="43"/>
  <c r="H133" i="43"/>
  <c r="H134" i="43"/>
  <c r="H136" i="43"/>
  <c r="G105" i="43"/>
  <c r="G106" i="43"/>
  <c r="G107" i="43"/>
  <c r="G108" i="43"/>
  <c r="G109" i="43"/>
  <c r="G110" i="43"/>
  <c r="G111" i="43"/>
  <c r="G112" i="43"/>
  <c r="G113" i="43"/>
  <c r="G114" i="43"/>
  <c r="G115" i="43"/>
  <c r="G116" i="43"/>
  <c r="G117" i="43"/>
  <c r="G118" i="43"/>
  <c r="G119" i="43"/>
  <c r="G120" i="43"/>
  <c r="G121" i="43"/>
  <c r="G122" i="43"/>
  <c r="G123" i="43"/>
  <c r="G124" i="43"/>
  <c r="G125" i="43"/>
  <c r="G126" i="43"/>
  <c r="G127" i="43"/>
  <c r="G128" i="43"/>
  <c r="G129" i="43"/>
  <c r="G130" i="43"/>
  <c r="G131" i="43"/>
  <c r="G132" i="43"/>
  <c r="G133" i="43"/>
  <c r="G134" i="43"/>
  <c r="G136" i="43"/>
  <c r="F105" i="43"/>
  <c r="F106" i="43"/>
  <c r="F107" i="43"/>
  <c r="F108" i="43"/>
  <c r="F109" i="43"/>
  <c r="F110" i="43"/>
  <c r="F111" i="43"/>
  <c r="F112" i="43"/>
  <c r="F113" i="43"/>
  <c r="F114" i="43"/>
  <c r="F115" i="43"/>
  <c r="F116" i="43"/>
  <c r="F117" i="43"/>
  <c r="F118" i="43"/>
  <c r="F119" i="43"/>
  <c r="F120" i="43"/>
  <c r="F121" i="43"/>
  <c r="F122" i="43"/>
  <c r="F123" i="43"/>
  <c r="F124" i="43"/>
  <c r="F125" i="43"/>
  <c r="F126" i="43"/>
  <c r="F127" i="43"/>
  <c r="F128" i="43"/>
  <c r="F129" i="43"/>
  <c r="F130" i="43"/>
  <c r="F131" i="43"/>
  <c r="F132" i="43"/>
  <c r="F133" i="43"/>
  <c r="F134" i="43"/>
  <c r="F136" i="43"/>
  <c r="E105" i="43"/>
  <c r="E106" i="43"/>
  <c r="E107" i="43"/>
  <c r="E108" i="43"/>
  <c r="E109" i="43"/>
  <c r="E110" i="43"/>
  <c r="E111" i="43"/>
  <c r="E112" i="43"/>
  <c r="E113" i="43"/>
  <c r="E114" i="43"/>
  <c r="E115" i="43"/>
  <c r="E116" i="43"/>
  <c r="E117" i="43"/>
  <c r="E118" i="43"/>
  <c r="E119" i="43"/>
  <c r="E120" i="43"/>
  <c r="E121" i="43"/>
  <c r="E122" i="43"/>
  <c r="E123" i="43"/>
  <c r="E124" i="43"/>
  <c r="E125" i="43"/>
  <c r="E126" i="43"/>
  <c r="E127" i="43"/>
  <c r="E128" i="43"/>
  <c r="E129" i="43"/>
  <c r="E130" i="43"/>
  <c r="E131" i="43"/>
  <c r="E132" i="43"/>
  <c r="E133" i="43"/>
  <c r="E134" i="43"/>
  <c r="E136" i="43"/>
  <c r="D105" i="43"/>
  <c r="D106" i="43"/>
  <c r="D107" i="43"/>
  <c r="D108" i="43"/>
  <c r="D109" i="43"/>
  <c r="D110" i="43"/>
  <c r="D111" i="43"/>
  <c r="D112" i="43"/>
  <c r="D113" i="43"/>
  <c r="D114" i="43"/>
  <c r="D115" i="43"/>
  <c r="D116" i="43"/>
  <c r="D117" i="43"/>
  <c r="D118" i="43"/>
  <c r="D119" i="43"/>
  <c r="D120" i="43"/>
  <c r="D121" i="43"/>
  <c r="D122" i="43"/>
  <c r="D123" i="43"/>
  <c r="D124" i="43"/>
  <c r="D125" i="43"/>
  <c r="D126" i="43"/>
  <c r="D127" i="43"/>
  <c r="D128" i="43"/>
  <c r="D129" i="43"/>
  <c r="D130" i="43"/>
  <c r="D131" i="43"/>
  <c r="D132" i="43"/>
  <c r="D133" i="43"/>
  <c r="D134" i="43"/>
  <c r="D136" i="43"/>
  <c r="C105" i="43"/>
  <c r="C106" i="43"/>
  <c r="C107" i="43"/>
  <c r="C108" i="43"/>
  <c r="C109" i="43"/>
  <c r="C110" i="43"/>
  <c r="C111" i="43"/>
  <c r="C112" i="43"/>
  <c r="C113" i="43"/>
  <c r="C114" i="43"/>
  <c r="C115" i="43"/>
  <c r="C116" i="43"/>
  <c r="C117" i="43"/>
  <c r="C118" i="43"/>
  <c r="C119" i="43"/>
  <c r="C120" i="43"/>
  <c r="C121" i="43"/>
  <c r="C122" i="43"/>
  <c r="C123" i="43"/>
  <c r="C124" i="43"/>
  <c r="C125" i="43"/>
  <c r="C126" i="43"/>
  <c r="C127" i="43"/>
  <c r="C128" i="43"/>
  <c r="C129" i="43"/>
  <c r="C130" i="43"/>
  <c r="C131" i="43"/>
  <c r="C132" i="43"/>
  <c r="C133" i="43"/>
  <c r="C134" i="43"/>
  <c r="C136" i="43"/>
  <c r="A134" i="43"/>
  <c r="B133" i="43"/>
  <c r="A133" i="43"/>
  <c r="B132" i="43"/>
  <c r="A132" i="43"/>
  <c r="B131" i="43"/>
  <c r="A131" i="43"/>
  <c r="B130" i="43"/>
  <c r="A130" i="43"/>
  <c r="B129" i="43"/>
  <c r="A129" i="43"/>
  <c r="B128" i="43"/>
  <c r="A128" i="43"/>
  <c r="B127" i="43"/>
  <c r="A127" i="43"/>
  <c r="B126" i="43"/>
  <c r="A126" i="43"/>
  <c r="B125" i="43"/>
  <c r="A125" i="43"/>
  <c r="B124" i="43"/>
  <c r="A124" i="43"/>
  <c r="B123" i="43"/>
  <c r="A123" i="43"/>
  <c r="B122" i="43"/>
  <c r="A122" i="43"/>
  <c r="B121" i="43"/>
  <c r="A121" i="43"/>
  <c r="B120" i="43"/>
  <c r="A120" i="43"/>
  <c r="B119" i="43"/>
  <c r="A119" i="43"/>
  <c r="B118" i="43"/>
  <c r="A118" i="43"/>
  <c r="B117" i="43"/>
  <c r="A117" i="43"/>
  <c r="B116" i="43"/>
  <c r="A116" i="43"/>
  <c r="B115" i="43"/>
  <c r="A115" i="43"/>
  <c r="B114" i="43"/>
  <c r="A114" i="43"/>
  <c r="B113" i="43"/>
  <c r="A113" i="43"/>
  <c r="B112" i="43"/>
  <c r="A112" i="43"/>
  <c r="B111" i="43"/>
  <c r="A111" i="43"/>
  <c r="B110" i="43"/>
  <c r="A110" i="43"/>
  <c r="B109" i="43"/>
  <c r="A109" i="43"/>
  <c r="B108" i="43"/>
  <c r="A108" i="43"/>
  <c r="B107" i="43"/>
  <c r="A107" i="43"/>
  <c r="B106" i="43"/>
  <c r="A106" i="43"/>
  <c r="B105" i="43"/>
  <c r="A105" i="43"/>
  <c r="AO104" i="43"/>
  <c r="AN104" i="43"/>
  <c r="AM104" i="43"/>
  <c r="AL104" i="43"/>
  <c r="AK104" i="43"/>
  <c r="AJ104" i="43"/>
  <c r="AI104" i="43"/>
  <c r="AH104" i="43"/>
  <c r="AG104" i="43"/>
  <c r="AF104" i="43"/>
  <c r="AE104" i="43"/>
  <c r="AD104" i="43"/>
  <c r="AC104" i="43"/>
  <c r="AB104" i="43"/>
  <c r="AA104" i="43"/>
  <c r="Z104" i="43"/>
  <c r="Y104" i="43"/>
  <c r="X104" i="43"/>
  <c r="W104" i="43"/>
  <c r="V104" i="43"/>
  <c r="U104" i="43"/>
  <c r="T104" i="43"/>
  <c r="S104" i="43"/>
  <c r="R104" i="43"/>
  <c r="Q104" i="43"/>
  <c r="P104" i="43"/>
  <c r="O104" i="43"/>
  <c r="N104" i="43"/>
  <c r="M104" i="43"/>
  <c r="L104" i="43"/>
  <c r="K104" i="43"/>
  <c r="J104" i="43"/>
  <c r="I104" i="43"/>
  <c r="H104" i="43"/>
  <c r="G104" i="43"/>
  <c r="F104" i="43"/>
  <c r="E104" i="43"/>
  <c r="D104" i="43"/>
  <c r="C104" i="43"/>
  <c r="B104" i="43"/>
  <c r="D64" i="43"/>
  <c r="E64" i="43"/>
  <c r="F64" i="43"/>
  <c r="G64" i="43"/>
  <c r="H64" i="43"/>
  <c r="I64" i="43"/>
  <c r="J64" i="43"/>
  <c r="K64" i="43"/>
  <c r="L64" i="43"/>
  <c r="M64" i="43"/>
  <c r="N64" i="43"/>
  <c r="O64" i="43"/>
  <c r="P64" i="43"/>
  <c r="Q64" i="43"/>
  <c r="R64" i="43"/>
  <c r="S64" i="43"/>
  <c r="T64" i="43"/>
  <c r="U64" i="43"/>
  <c r="V64" i="43"/>
  <c r="W64" i="43"/>
  <c r="X64" i="43"/>
  <c r="Y64" i="43"/>
  <c r="Z64" i="43"/>
  <c r="AA64" i="43"/>
  <c r="AB64" i="43"/>
  <c r="AC64" i="43"/>
  <c r="AD64" i="43"/>
  <c r="AE64" i="43"/>
  <c r="AF64" i="43"/>
  <c r="AG64" i="43"/>
  <c r="AH64" i="43"/>
  <c r="AI64" i="43"/>
  <c r="AJ64" i="43"/>
  <c r="AK64" i="43"/>
  <c r="AL64" i="43"/>
  <c r="AM64" i="43"/>
  <c r="AN64" i="43"/>
  <c r="AO64" i="43"/>
  <c r="AP64" i="43"/>
  <c r="B64" i="43"/>
  <c r="B65" i="43"/>
  <c r="F32" i="43"/>
  <c r="F33" i="43"/>
  <c r="F34" i="43"/>
  <c r="F35" i="43"/>
  <c r="F36" i="43"/>
  <c r="F37" i="43"/>
  <c r="F38" i="43"/>
  <c r="F39" i="43"/>
  <c r="F40" i="43"/>
  <c r="F41" i="43"/>
  <c r="F42" i="43"/>
  <c r="F43" i="43"/>
  <c r="F44" i="43"/>
  <c r="F45" i="43"/>
  <c r="F46" i="43"/>
  <c r="F47" i="43"/>
  <c r="F48" i="43"/>
  <c r="F49" i="43"/>
  <c r="F50" i="43"/>
  <c r="F51" i="43"/>
  <c r="F52" i="43"/>
  <c r="F53" i="43"/>
  <c r="F54" i="43"/>
  <c r="F55" i="43"/>
  <c r="F56" i="43"/>
  <c r="F57" i="43"/>
  <c r="F58" i="43"/>
  <c r="F59" i="43"/>
  <c r="F60" i="43"/>
  <c r="F61" i="43"/>
  <c r="F62" i="43"/>
  <c r="C32" i="43"/>
  <c r="C62" i="43"/>
  <c r="C61" i="43"/>
  <c r="C60" i="43"/>
  <c r="C59" i="43"/>
  <c r="C58" i="43"/>
  <c r="C57" i="43"/>
  <c r="C56" i="43"/>
  <c r="C55" i="43"/>
  <c r="C54" i="43"/>
  <c r="C53" i="43"/>
  <c r="C52" i="43"/>
  <c r="C51" i="43"/>
  <c r="C50" i="43"/>
  <c r="C49" i="43"/>
  <c r="C48" i="43"/>
  <c r="C47" i="43"/>
  <c r="C46" i="43"/>
  <c r="C45" i="43"/>
  <c r="C44" i="43"/>
  <c r="C43" i="43"/>
  <c r="C42" i="43"/>
  <c r="C41" i="43"/>
  <c r="C40" i="43"/>
  <c r="C39" i="43"/>
  <c r="C38" i="43"/>
  <c r="C37" i="43"/>
  <c r="C36" i="43"/>
  <c r="C35" i="43"/>
  <c r="C34" i="43"/>
  <c r="C33" i="43"/>
  <c r="B8" i="43"/>
  <c r="G29" i="43"/>
  <c r="F29" i="43"/>
  <c r="E29" i="43"/>
  <c r="D29" i="43"/>
  <c r="C29" i="43"/>
  <c r="C17" i="43"/>
  <c r="C19" i="43"/>
  <c r="C22" i="43"/>
  <c r="C23" i="43"/>
  <c r="C24" i="43"/>
  <c r="D17" i="43"/>
  <c r="D19" i="43"/>
  <c r="D22" i="43"/>
  <c r="D23" i="43"/>
  <c r="D24" i="43"/>
  <c r="E17" i="43"/>
  <c r="E19" i="43"/>
  <c r="E22" i="43"/>
  <c r="E23" i="43"/>
  <c r="E24" i="43"/>
  <c r="F17" i="43"/>
  <c r="F19" i="43"/>
  <c r="F22" i="43"/>
  <c r="F23" i="43"/>
  <c r="F24" i="43"/>
  <c r="G17" i="43"/>
  <c r="G19" i="43"/>
  <c r="G22" i="43"/>
  <c r="G23" i="43"/>
  <c r="G24" i="43"/>
  <c r="H17" i="43"/>
  <c r="H19" i="43"/>
  <c r="H22" i="43"/>
  <c r="H23" i="43"/>
  <c r="H24" i="43"/>
  <c r="I17" i="43"/>
  <c r="I19" i="43"/>
  <c r="I22" i="43"/>
  <c r="I23" i="43"/>
  <c r="I24" i="43"/>
  <c r="J17" i="43"/>
  <c r="J19" i="43"/>
  <c r="J22" i="43"/>
  <c r="J23" i="43"/>
  <c r="J24" i="43"/>
  <c r="K17" i="43"/>
  <c r="K19" i="43"/>
  <c r="K22" i="43"/>
  <c r="K23" i="43"/>
  <c r="K24" i="43"/>
  <c r="L17" i="43"/>
  <c r="L19" i="43"/>
  <c r="L22" i="43"/>
  <c r="L23" i="43"/>
  <c r="L24" i="43"/>
  <c r="M17" i="43"/>
  <c r="M19" i="43"/>
  <c r="M22" i="43"/>
  <c r="M23" i="43"/>
  <c r="M24" i="43"/>
  <c r="N17" i="43"/>
  <c r="N19" i="43"/>
  <c r="N22" i="43"/>
  <c r="N23" i="43"/>
  <c r="N24" i="43"/>
  <c r="O17" i="43"/>
  <c r="O19" i="43"/>
  <c r="O22" i="43"/>
  <c r="O23" i="43"/>
  <c r="O24" i="43"/>
  <c r="P17" i="43"/>
  <c r="P19" i="43"/>
  <c r="P22" i="43"/>
  <c r="P23" i="43"/>
  <c r="P24" i="43"/>
  <c r="Q17" i="43"/>
  <c r="Q19" i="43"/>
  <c r="Q22" i="43"/>
  <c r="Q23" i="43"/>
  <c r="Q24" i="43"/>
  <c r="R17" i="43"/>
  <c r="R19" i="43"/>
  <c r="R22" i="43"/>
  <c r="R23" i="43"/>
  <c r="R24" i="43"/>
  <c r="S17" i="43"/>
  <c r="S19" i="43"/>
  <c r="S22" i="43"/>
  <c r="S23" i="43"/>
  <c r="S24" i="43"/>
  <c r="T17" i="43"/>
  <c r="T19" i="43"/>
  <c r="T22" i="43"/>
  <c r="T23" i="43"/>
  <c r="T24" i="43"/>
  <c r="U17" i="43"/>
  <c r="U19" i="43"/>
  <c r="U22" i="43"/>
  <c r="U23" i="43"/>
  <c r="U24" i="43"/>
  <c r="V17" i="43"/>
  <c r="V19" i="43"/>
  <c r="V22" i="43"/>
  <c r="V23" i="43"/>
  <c r="V24" i="43"/>
  <c r="W17" i="43"/>
  <c r="W19" i="43"/>
  <c r="W22" i="43"/>
  <c r="W23" i="43"/>
  <c r="W24" i="43"/>
  <c r="X17" i="43"/>
  <c r="X19" i="43"/>
  <c r="X22" i="43"/>
  <c r="X23" i="43"/>
  <c r="X24" i="43"/>
  <c r="Y17" i="43"/>
  <c r="Y19" i="43"/>
  <c r="Y22" i="43"/>
  <c r="Y23" i="43"/>
  <c r="Y24" i="43"/>
  <c r="Z17" i="43"/>
  <c r="Z19" i="43"/>
  <c r="Z22" i="43"/>
  <c r="Z23" i="43"/>
  <c r="Z24" i="43"/>
  <c r="AA17" i="43"/>
  <c r="AA19" i="43"/>
  <c r="AA22" i="43"/>
  <c r="AA23" i="43"/>
  <c r="AA24" i="43"/>
  <c r="B28" i="43"/>
  <c r="AB17" i="43"/>
  <c r="AB19" i="43"/>
  <c r="AB22" i="43"/>
  <c r="AB23" i="43"/>
  <c r="AB24" i="43"/>
  <c r="AC17" i="43"/>
  <c r="AC19" i="43"/>
  <c r="AC22" i="43"/>
  <c r="AC23" i="43"/>
  <c r="AC24" i="43"/>
  <c r="AD17" i="43"/>
  <c r="AD19" i="43"/>
  <c r="AD22" i="43"/>
  <c r="AD23" i="43"/>
  <c r="AD24" i="43"/>
  <c r="AE17" i="43"/>
  <c r="AE19" i="43"/>
  <c r="AE22" i="43"/>
  <c r="AE23" i="43"/>
  <c r="AE24" i="43"/>
  <c r="AF17" i="43"/>
  <c r="AF19" i="43"/>
  <c r="AF22" i="43"/>
  <c r="AF23" i="43"/>
  <c r="AF24" i="43"/>
  <c r="AG17" i="43"/>
  <c r="AG19" i="43"/>
  <c r="AG22" i="43"/>
  <c r="AG23" i="43"/>
  <c r="AG24" i="43"/>
  <c r="AH17" i="43"/>
  <c r="AH19" i="43"/>
  <c r="AH22" i="43"/>
  <c r="AH23" i="43"/>
  <c r="AH24" i="43"/>
  <c r="AI17" i="43"/>
  <c r="AI19" i="43"/>
  <c r="AI22" i="43"/>
  <c r="AI23" i="43"/>
  <c r="AI24" i="43"/>
  <c r="AJ17" i="43"/>
  <c r="AJ19" i="43"/>
  <c r="AJ22" i="43"/>
  <c r="AJ23" i="43"/>
  <c r="AJ24" i="43"/>
  <c r="AK17" i="43"/>
  <c r="AK19" i="43"/>
  <c r="AK22" i="43"/>
  <c r="AK23" i="43"/>
  <c r="AK24" i="43"/>
  <c r="AL17" i="43"/>
  <c r="AL19" i="43"/>
  <c r="AL22" i="43"/>
  <c r="AL23" i="43"/>
  <c r="AL24" i="43"/>
  <c r="AM17" i="43"/>
  <c r="AM19" i="43"/>
  <c r="AM22" i="43"/>
  <c r="AM23" i="43"/>
  <c r="AM24" i="43"/>
  <c r="AN17" i="43"/>
  <c r="AN19" i="43"/>
  <c r="AN22" i="43"/>
  <c r="AN23" i="43"/>
  <c r="AN24" i="43"/>
  <c r="AO17" i="43"/>
  <c r="AO19" i="43"/>
  <c r="AO22" i="43"/>
  <c r="AO23" i="43"/>
  <c r="AO24" i="43"/>
  <c r="AP16" i="43"/>
  <c r="AP17" i="43"/>
  <c r="AP19" i="43"/>
  <c r="AP22" i="43"/>
  <c r="AP23" i="43"/>
  <c r="AP24" i="43"/>
  <c r="AP26" i="43"/>
  <c r="AN26" i="43"/>
  <c r="AM26" i="43"/>
  <c r="AK26" i="43"/>
  <c r="AJ26" i="43"/>
  <c r="AH26" i="43"/>
  <c r="AG26" i="43"/>
  <c r="AE26" i="43"/>
  <c r="AD26" i="43"/>
  <c r="AB26" i="43"/>
  <c r="AA26" i="43"/>
  <c r="Y26" i="43"/>
  <c r="X26" i="43"/>
  <c r="V26" i="43"/>
  <c r="U26" i="43"/>
  <c r="S26" i="43"/>
  <c r="R26" i="43"/>
  <c r="P26" i="43"/>
  <c r="O26" i="43"/>
  <c r="M26" i="43"/>
  <c r="L26" i="43"/>
  <c r="J26" i="43"/>
  <c r="I26" i="43"/>
  <c r="G26" i="43"/>
  <c r="F26" i="43"/>
  <c r="E26" i="43"/>
  <c r="D26" i="43"/>
  <c r="C26" i="43"/>
  <c r="B26" i="43"/>
  <c r="AP25" i="43"/>
  <c r="AO25" i="43"/>
  <c r="AN25" i="43"/>
  <c r="AM25" i="43"/>
  <c r="AL25" i="43"/>
  <c r="AK25" i="43"/>
  <c r="AJ25" i="43"/>
  <c r="AI25" i="43"/>
  <c r="AH25" i="43"/>
  <c r="AG25" i="43"/>
  <c r="AF25" i="43"/>
  <c r="AE25" i="43"/>
  <c r="AD25" i="43"/>
  <c r="AC25" i="43"/>
  <c r="AB25" i="43"/>
  <c r="AA25" i="43"/>
  <c r="Z25" i="43"/>
  <c r="Y25" i="43"/>
  <c r="X25" i="43"/>
  <c r="W25" i="43"/>
  <c r="V25" i="43"/>
  <c r="U25" i="43"/>
  <c r="T25" i="43"/>
  <c r="S25" i="43"/>
  <c r="R25" i="43"/>
  <c r="Q25" i="43"/>
  <c r="P25" i="43"/>
  <c r="O25" i="43"/>
  <c r="N25" i="43"/>
  <c r="M25" i="43"/>
  <c r="L25" i="43"/>
  <c r="K25" i="43"/>
  <c r="J25" i="43"/>
  <c r="I25" i="43"/>
  <c r="H25" i="43"/>
  <c r="G25" i="43"/>
  <c r="F25" i="43"/>
  <c r="E25" i="43"/>
  <c r="D25" i="43"/>
  <c r="C25" i="43"/>
  <c r="B25" i="43"/>
  <c r="B24" i="43"/>
  <c r="B23" i="43"/>
  <c r="B22" i="43"/>
  <c r="B21" i="43"/>
  <c r="B20" i="43"/>
  <c r="B19" i="43"/>
  <c r="B18" i="43"/>
  <c r="B17" i="43"/>
  <c r="B16" i="43"/>
  <c r="B15" i="43"/>
  <c r="F72" i="10"/>
  <c r="F77" i="10"/>
  <c r="F13" i="42"/>
  <c r="G72" i="10"/>
  <c r="G77" i="10"/>
  <c r="G13" i="42"/>
  <c r="H72" i="10"/>
  <c r="H77" i="10"/>
  <c r="H13" i="42"/>
  <c r="I72" i="10"/>
  <c r="I77" i="10"/>
  <c r="I13" i="42"/>
  <c r="E72" i="10"/>
  <c r="E77" i="10"/>
  <c r="E13" i="42"/>
  <c r="AM8" i="42"/>
  <c r="AM17" i="42"/>
  <c r="AM11" i="42"/>
  <c r="AM18" i="42"/>
  <c r="AM19" i="42"/>
  <c r="AN8" i="42"/>
  <c r="AN17" i="42"/>
  <c r="AN11" i="42"/>
  <c r="AN18" i="42"/>
  <c r="AN19" i="42"/>
  <c r="AO8" i="42"/>
  <c r="AO17" i="42"/>
  <c r="AO11" i="42"/>
  <c r="AO18" i="42"/>
  <c r="AO19" i="42"/>
  <c r="AP8" i="42"/>
  <c r="AP17" i="42"/>
  <c r="AP11" i="42"/>
  <c r="AP18" i="42"/>
  <c r="AP19" i="42"/>
  <c r="AR8" i="42"/>
  <c r="AR17" i="42"/>
  <c r="AR11" i="42"/>
  <c r="AR18" i="42"/>
  <c r="AR19" i="42"/>
  <c r="AQ8" i="42"/>
  <c r="AQ17" i="42"/>
  <c r="AQ11" i="42"/>
  <c r="AQ18" i="42"/>
  <c r="AQ19" i="42"/>
  <c r="F22" i="42"/>
  <c r="E8" i="42"/>
  <c r="E17" i="42"/>
  <c r="E11" i="42"/>
  <c r="E18" i="42"/>
  <c r="E19" i="42"/>
  <c r="F8" i="42"/>
  <c r="F17" i="42"/>
  <c r="F11" i="42"/>
  <c r="F18" i="42"/>
  <c r="F19" i="42"/>
  <c r="G8" i="42"/>
  <c r="G17" i="42"/>
  <c r="G11" i="42"/>
  <c r="G18" i="42"/>
  <c r="G19" i="42"/>
  <c r="H8" i="42"/>
  <c r="H17" i="42"/>
  <c r="H11" i="42"/>
  <c r="H18" i="42"/>
  <c r="H19" i="42"/>
  <c r="I8" i="42"/>
  <c r="I17" i="42"/>
  <c r="I11" i="42"/>
  <c r="I18" i="42"/>
  <c r="I19" i="42"/>
  <c r="J8" i="42"/>
  <c r="J17" i="42"/>
  <c r="J11" i="42"/>
  <c r="J18" i="42"/>
  <c r="J19" i="42"/>
  <c r="K8" i="42"/>
  <c r="K17" i="42"/>
  <c r="K11" i="42"/>
  <c r="K18" i="42"/>
  <c r="K19" i="42"/>
  <c r="L8" i="42"/>
  <c r="L17" i="42"/>
  <c r="L11" i="42"/>
  <c r="L18" i="42"/>
  <c r="L19" i="42"/>
  <c r="M8" i="42"/>
  <c r="M17" i="42"/>
  <c r="M11" i="42"/>
  <c r="M18" i="42"/>
  <c r="M19" i="42"/>
  <c r="N8" i="42"/>
  <c r="N17" i="42"/>
  <c r="N11" i="42"/>
  <c r="N18" i="42"/>
  <c r="N19" i="42"/>
  <c r="O8" i="42"/>
  <c r="O17" i="42"/>
  <c r="O11" i="42"/>
  <c r="O18" i="42"/>
  <c r="O19" i="42"/>
  <c r="P8" i="42"/>
  <c r="P17" i="42"/>
  <c r="P11" i="42"/>
  <c r="P18" i="42"/>
  <c r="P19" i="42"/>
  <c r="Q8" i="42"/>
  <c r="Q17" i="42"/>
  <c r="Q11" i="42"/>
  <c r="Q18" i="42"/>
  <c r="Q19" i="42"/>
  <c r="R8" i="42"/>
  <c r="R17" i="42"/>
  <c r="R11" i="42"/>
  <c r="R18" i="42"/>
  <c r="R19" i="42"/>
  <c r="S8" i="42"/>
  <c r="S17" i="42"/>
  <c r="S11" i="42"/>
  <c r="S18" i="42"/>
  <c r="S19" i="42"/>
  <c r="T8" i="42"/>
  <c r="T17" i="42"/>
  <c r="T11" i="42"/>
  <c r="T18" i="42"/>
  <c r="T19" i="42"/>
  <c r="U8" i="42"/>
  <c r="U17" i="42"/>
  <c r="U11" i="42"/>
  <c r="U18" i="42"/>
  <c r="U19" i="42"/>
  <c r="V8" i="42"/>
  <c r="V17" i="42"/>
  <c r="V11" i="42"/>
  <c r="V18" i="42"/>
  <c r="V19" i="42"/>
  <c r="W8" i="42"/>
  <c r="W17" i="42"/>
  <c r="W11" i="42"/>
  <c r="W18" i="42"/>
  <c r="W19" i="42"/>
  <c r="X8" i="42"/>
  <c r="X17" i="42"/>
  <c r="X11" i="42"/>
  <c r="X18" i="42"/>
  <c r="X19" i="42"/>
  <c r="AA8" i="42"/>
  <c r="AA17" i="42"/>
  <c r="AA11" i="42"/>
  <c r="AA18" i="42"/>
  <c r="AA19" i="42"/>
  <c r="Y8" i="42"/>
  <c r="Y17" i="42"/>
  <c r="Y11" i="42"/>
  <c r="Y18" i="42"/>
  <c r="Y19" i="42"/>
  <c r="Z8" i="42"/>
  <c r="Z17" i="42"/>
  <c r="Z11" i="42"/>
  <c r="Z18" i="42"/>
  <c r="Z19" i="42"/>
  <c r="AB8" i="42"/>
  <c r="AB17" i="42"/>
  <c r="AB11" i="42"/>
  <c r="AB18" i="42"/>
  <c r="AB19" i="42"/>
  <c r="AC8" i="42"/>
  <c r="AC17" i="42"/>
  <c r="AC11" i="42"/>
  <c r="AC18" i="42"/>
  <c r="AC19" i="42"/>
  <c r="AD8" i="42"/>
  <c r="AD17" i="42"/>
  <c r="AD11" i="42"/>
  <c r="AD18" i="42"/>
  <c r="AD19" i="42"/>
  <c r="AE8" i="42"/>
  <c r="AE17" i="42"/>
  <c r="AE11" i="42"/>
  <c r="AE18" i="42"/>
  <c r="AE19" i="42"/>
  <c r="AF8" i="42"/>
  <c r="AF17" i="42"/>
  <c r="AF11" i="42"/>
  <c r="AF18" i="42"/>
  <c r="AF19" i="42"/>
  <c r="AG8" i="42"/>
  <c r="AG17" i="42"/>
  <c r="AG11" i="42"/>
  <c r="AG18" i="42"/>
  <c r="AG19" i="42"/>
  <c r="AH8" i="42"/>
  <c r="AH17" i="42"/>
  <c r="AH11" i="42"/>
  <c r="AH18" i="42"/>
  <c r="AH19" i="42"/>
  <c r="AI8" i="42"/>
  <c r="AI17" i="42"/>
  <c r="AI11" i="42"/>
  <c r="AI18" i="42"/>
  <c r="AI19" i="42"/>
  <c r="AJ8" i="42"/>
  <c r="AJ17" i="42"/>
  <c r="AJ11" i="42"/>
  <c r="AJ18" i="42"/>
  <c r="AJ19" i="42"/>
  <c r="AK8" i="42"/>
  <c r="AK17" i="42"/>
  <c r="AK11" i="42"/>
  <c r="AK18" i="42"/>
  <c r="AK19" i="42"/>
  <c r="AL8" i="42"/>
  <c r="AL17" i="42"/>
  <c r="AL11" i="42"/>
  <c r="AL18" i="42"/>
  <c r="AL19" i="42"/>
  <c r="E22" i="42"/>
  <c r="D17" i="42"/>
  <c r="D18" i="42"/>
  <c r="D19" i="42"/>
  <c r="C6" i="42"/>
  <c r="C7" i="42"/>
  <c r="C8" i="42"/>
  <c r="C13" i="42"/>
  <c r="C15" i="42"/>
  <c r="C16" i="42"/>
  <c r="C17" i="42"/>
  <c r="C9" i="42"/>
  <c r="C10" i="42"/>
  <c r="C11" i="42"/>
  <c r="C18" i="42"/>
  <c r="C14" i="42"/>
  <c r="AR12" i="42"/>
  <c r="AQ12" i="42"/>
  <c r="AP12" i="42"/>
  <c r="AO12" i="42"/>
  <c r="AN12" i="42"/>
  <c r="AM12" i="42"/>
  <c r="AL12" i="42"/>
  <c r="AK12" i="42"/>
  <c r="AJ12" i="42"/>
  <c r="AI12" i="42"/>
  <c r="AH12" i="42"/>
  <c r="AG12" i="42"/>
  <c r="AF12" i="42"/>
  <c r="AE12" i="42"/>
  <c r="AD12" i="42"/>
  <c r="AC12" i="42"/>
  <c r="AB12" i="42"/>
  <c r="AA12" i="42"/>
  <c r="Z12" i="42"/>
  <c r="Y12" i="42"/>
  <c r="X12" i="42"/>
  <c r="W12" i="42"/>
  <c r="V12" i="42"/>
  <c r="U12" i="42"/>
  <c r="T12" i="42"/>
  <c r="S12" i="42"/>
  <c r="R12" i="42"/>
  <c r="Q12" i="42"/>
  <c r="P12" i="42"/>
  <c r="O12" i="42"/>
  <c r="N12" i="42"/>
  <c r="M12" i="42"/>
  <c r="L12" i="42"/>
  <c r="K12" i="42"/>
  <c r="J12" i="42"/>
  <c r="I12" i="42"/>
  <c r="H12" i="42"/>
  <c r="G12" i="42"/>
  <c r="F12" i="42"/>
  <c r="E12" i="42"/>
  <c r="C12" i="42"/>
  <c r="D6" i="42"/>
  <c r="F55" i="10"/>
  <c r="F205" i="41"/>
  <c r="G55" i="10"/>
  <c r="G205" i="41"/>
  <c r="H55" i="10"/>
  <c r="H205" i="41"/>
  <c r="I55" i="10"/>
  <c r="I205" i="41"/>
  <c r="E55" i="10"/>
  <c r="E205" i="41"/>
  <c r="D328" i="41"/>
  <c r="D327" i="41"/>
  <c r="D326" i="41"/>
  <c r="D325" i="41"/>
  <c r="D324" i="41"/>
  <c r="D323" i="41"/>
  <c r="D322" i="41"/>
  <c r="E185" i="41"/>
  <c r="E141" i="41"/>
  <c r="E149" i="41"/>
  <c r="E150" i="41"/>
  <c r="E155" i="41"/>
  <c r="E177" i="41"/>
  <c r="E179" i="41"/>
  <c r="E183" i="41"/>
  <c r="E184" i="41"/>
  <c r="E186" i="41"/>
  <c r="F185" i="41"/>
  <c r="F141" i="41"/>
  <c r="F149" i="41"/>
  <c r="F150" i="41"/>
  <c r="F155" i="41"/>
  <c r="F177" i="41"/>
  <c r="F179" i="41"/>
  <c r="F183" i="41"/>
  <c r="F184" i="41"/>
  <c r="F186" i="41"/>
  <c r="G185" i="41"/>
  <c r="G141" i="41"/>
  <c r="G149" i="41"/>
  <c r="G150" i="41"/>
  <c r="G155" i="41"/>
  <c r="G177" i="41"/>
  <c r="G179" i="41"/>
  <c r="G183" i="41"/>
  <c r="G184" i="41"/>
  <c r="G186" i="41"/>
  <c r="H185" i="41"/>
  <c r="H141" i="41"/>
  <c r="H149" i="41"/>
  <c r="H150" i="41"/>
  <c r="H155" i="41"/>
  <c r="H177" i="41"/>
  <c r="H179" i="41"/>
  <c r="H183" i="41"/>
  <c r="H184" i="41"/>
  <c r="H186" i="41"/>
  <c r="I185" i="41"/>
  <c r="I141" i="41"/>
  <c r="I149" i="41"/>
  <c r="I150" i="41"/>
  <c r="I155" i="41"/>
  <c r="I177" i="41"/>
  <c r="I179" i="41"/>
  <c r="I183" i="41"/>
  <c r="I184" i="41"/>
  <c r="I186" i="41"/>
  <c r="J185" i="41"/>
  <c r="J141" i="41"/>
  <c r="J149" i="41"/>
  <c r="J150" i="41"/>
  <c r="J155" i="41"/>
  <c r="J177" i="41"/>
  <c r="J179" i="41"/>
  <c r="J183" i="41"/>
  <c r="J184" i="41"/>
  <c r="J186" i="41"/>
  <c r="K185" i="41"/>
  <c r="K141" i="41"/>
  <c r="K149" i="41"/>
  <c r="K150" i="41"/>
  <c r="K155" i="41"/>
  <c r="K177" i="41"/>
  <c r="K179" i="41"/>
  <c r="K183" i="41"/>
  <c r="K184" i="41"/>
  <c r="K186" i="41"/>
  <c r="L185" i="41"/>
  <c r="L141" i="41"/>
  <c r="L149" i="41"/>
  <c r="L150" i="41"/>
  <c r="L155" i="41"/>
  <c r="L177" i="41"/>
  <c r="L179" i="41"/>
  <c r="L183" i="41"/>
  <c r="L184" i="41"/>
  <c r="L186" i="41"/>
  <c r="M185" i="41"/>
  <c r="M141" i="41"/>
  <c r="M149" i="41"/>
  <c r="M150" i="41"/>
  <c r="M155" i="41"/>
  <c r="M177" i="41"/>
  <c r="M179" i="41"/>
  <c r="M183" i="41"/>
  <c r="M184" i="41"/>
  <c r="M186" i="41"/>
  <c r="N185" i="41"/>
  <c r="N141" i="41"/>
  <c r="N149" i="41"/>
  <c r="N150" i="41"/>
  <c r="N155" i="41"/>
  <c r="N177" i="41"/>
  <c r="N179" i="41"/>
  <c r="N183" i="41"/>
  <c r="N184" i="41"/>
  <c r="N186" i="41"/>
  <c r="O185" i="41"/>
  <c r="O141" i="41"/>
  <c r="O149" i="41"/>
  <c r="O150" i="41"/>
  <c r="O155" i="41"/>
  <c r="O177" i="41"/>
  <c r="O179" i="41"/>
  <c r="O183" i="41"/>
  <c r="O184" i="41"/>
  <c r="O186" i="41"/>
  <c r="P185" i="41"/>
  <c r="P141" i="41"/>
  <c r="P149" i="41"/>
  <c r="P150" i="41"/>
  <c r="P155" i="41"/>
  <c r="P177" i="41"/>
  <c r="P179" i="41"/>
  <c r="P183" i="41"/>
  <c r="P184" i="41"/>
  <c r="P186" i="41"/>
  <c r="Q185" i="41"/>
  <c r="Q141" i="41"/>
  <c r="Q149" i="41"/>
  <c r="Q150" i="41"/>
  <c r="Q155" i="41"/>
  <c r="Q177" i="41"/>
  <c r="Q179" i="41"/>
  <c r="Q183" i="41"/>
  <c r="Q184" i="41"/>
  <c r="Q186" i="41"/>
  <c r="R185" i="41"/>
  <c r="R141" i="41"/>
  <c r="R149" i="41"/>
  <c r="R150" i="41"/>
  <c r="R155" i="41"/>
  <c r="R177" i="41"/>
  <c r="R179" i="41"/>
  <c r="R183" i="41"/>
  <c r="R184" i="41"/>
  <c r="R186" i="41"/>
  <c r="S185" i="41"/>
  <c r="S141" i="41"/>
  <c r="S149" i="41"/>
  <c r="S150" i="41"/>
  <c r="S155" i="41"/>
  <c r="S177" i="41"/>
  <c r="S179" i="41"/>
  <c r="S183" i="41"/>
  <c r="S184" i="41"/>
  <c r="S186" i="41"/>
  <c r="T185" i="41"/>
  <c r="T141" i="41"/>
  <c r="T149" i="41"/>
  <c r="T150" i="41"/>
  <c r="T155" i="41"/>
  <c r="T177" i="41"/>
  <c r="T179" i="41"/>
  <c r="T183" i="41"/>
  <c r="T184" i="41"/>
  <c r="T186" i="41"/>
  <c r="U185" i="41"/>
  <c r="U141" i="41"/>
  <c r="U149" i="41"/>
  <c r="U150" i="41"/>
  <c r="U155" i="41"/>
  <c r="U177" i="41"/>
  <c r="U179" i="41"/>
  <c r="U183" i="41"/>
  <c r="U184" i="41"/>
  <c r="U186" i="41"/>
  <c r="V185" i="41"/>
  <c r="V141" i="41"/>
  <c r="V149" i="41"/>
  <c r="V150" i="41"/>
  <c r="V155" i="41"/>
  <c r="V177" i="41"/>
  <c r="V179" i="41"/>
  <c r="V183" i="41"/>
  <c r="V184" i="41"/>
  <c r="V186" i="41"/>
  <c r="W185" i="41"/>
  <c r="W141" i="41"/>
  <c r="W149" i="41"/>
  <c r="W150" i="41"/>
  <c r="W155" i="41"/>
  <c r="W177" i="41"/>
  <c r="W179" i="41"/>
  <c r="W183" i="41"/>
  <c r="W184" i="41"/>
  <c r="W186" i="41"/>
  <c r="X185" i="41"/>
  <c r="X141" i="41"/>
  <c r="X149" i="41"/>
  <c r="X150" i="41"/>
  <c r="X155" i="41"/>
  <c r="X177" i="41"/>
  <c r="X179" i="41"/>
  <c r="X183" i="41"/>
  <c r="X184" i="41"/>
  <c r="X186" i="41"/>
  <c r="Y185" i="41"/>
  <c r="Y141" i="41"/>
  <c r="Y149" i="41"/>
  <c r="Y150" i="41"/>
  <c r="Y155" i="41"/>
  <c r="Y177" i="41"/>
  <c r="Y179" i="41"/>
  <c r="Y183" i="41"/>
  <c r="Y184" i="41"/>
  <c r="Y186" i="41"/>
  <c r="Z185" i="41"/>
  <c r="Z141" i="41"/>
  <c r="Z149" i="41"/>
  <c r="Z150" i="41"/>
  <c r="Z155" i="41"/>
  <c r="Z177" i="41"/>
  <c r="Z179" i="41"/>
  <c r="Z183" i="41"/>
  <c r="Z184" i="41"/>
  <c r="Z186" i="41"/>
  <c r="AA185" i="41"/>
  <c r="AA141" i="41"/>
  <c r="AA149" i="41"/>
  <c r="AA150" i="41"/>
  <c r="AA155" i="41"/>
  <c r="AA177" i="41"/>
  <c r="AA179" i="41"/>
  <c r="AA183" i="41"/>
  <c r="AA184" i="41"/>
  <c r="AA186" i="41"/>
  <c r="AB185" i="41"/>
  <c r="AB141" i="41"/>
  <c r="AB149" i="41"/>
  <c r="AB150" i="41"/>
  <c r="AB155" i="41"/>
  <c r="AB177" i="41"/>
  <c r="AB179" i="41"/>
  <c r="AB183" i="41"/>
  <c r="AB184" i="41"/>
  <c r="AB186" i="41"/>
  <c r="AC185" i="41"/>
  <c r="AC141" i="41"/>
  <c r="AC149" i="41"/>
  <c r="AC150" i="41"/>
  <c r="AC155" i="41"/>
  <c r="AC177" i="41"/>
  <c r="AC179" i="41"/>
  <c r="AC183" i="41"/>
  <c r="AC184" i="41"/>
  <c r="AC186" i="41"/>
  <c r="AD185" i="41"/>
  <c r="AD141" i="41"/>
  <c r="AD149" i="41"/>
  <c r="AD150" i="41"/>
  <c r="AD155" i="41"/>
  <c r="AD177" i="41"/>
  <c r="AD179" i="41"/>
  <c r="AD183" i="41"/>
  <c r="AD184" i="41"/>
  <c r="AD186" i="41"/>
  <c r="AE185" i="41"/>
  <c r="AE141" i="41"/>
  <c r="AE149" i="41"/>
  <c r="AE150" i="41"/>
  <c r="AE155" i="41"/>
  <c r="AE177" i="41"/>
  <c r="AE179" i="41"/>
  <c r="AE183" i="41"/>
  <c r="AE184" i="41"/>
  <c r="AE186" i="41"/>
  <c r="AF185" i="41"/>
  <c r="AF141" i="41"/>
  <c r="AF149" i="41"/>
  <c r="AF150" i="41"/>
  <c r="AF155" i="41"/>
  <c r="AF177" i="41"/>
  <c r="AF179" i="41"/>
  <c r="AF183" i="41"/>
  <c r="AF184" i="41"/>
  <c r="AF186" i="41"/>
  <c r="AG185" i="41"/>
  <c r="AG141" i="41"/>
  <c r="AG149" i="41"/>
  <c r="AG150" i="41"/>
  <c r="AG155" i="41"/>
  <c r="AG177" i="41"/>
  <c r="AG179" i="41"/>
  <c r="AG183" i="41"/>
  <c r="AG184" i="41"/>
  <c r="AG186" i="41"/>
  <c r="AH185" i="41"/>
  <c r="AH141" i="41"/>
  <c r="AH149" i="41"/>
  <c r="AH150" i="41"/>
  <c r="AH155" i="41"/>
  <c r="AH177" i="41"/>
  <c r="AH179" i="41"/>
  <c r="AH183" i="41"/>
  <c r="AH184" i="41"/>
  <c r="AH186" i="41"/>
  <c r="AI185" i="41"/>
  <c r="AI141" i="41"/>
  <c r="AI149" i="41"/>
  <c r="AI150" i="41"/>
  <c r="AI155" i="41"/>
  <c r="AI177" i="41"/>
  <c r="AI179" i="41"/>
  <c r="AI183" i="41"/>
  <c r="AI184" i="41"/>
  <c r="AI186" i="41"/>
  <c r="AJ185" i="41"/>
  <c r="AJ141" i="41"/>
  <c r="AJ149" i="41"/>
  <c r="AJ150" i="41"/>
  <c r="AJ155" i="41"/>
  <c r="AJ177" i="41"/>
  <c r="AJ179" i="41"/>
  <c r="AJ183" i="41"/>
  <c r="AJ184" i="41"/>
  <c r="AJ186" i="41"/>
  <c r="AK185" i="41"/>
  <c r="AK141" i="41"/>
  <c r="AK149" i="41"/>
  <c r="AK150" i="41"/>
  <c r="AK155" i="41"/>
  <c r="AK177" i="41"/>
  <c r="AK179" i="41"/>
  <c r="AK183" i="41"/>
  <c r="AK184" i="41"/>
  <c r="AK186" i="41"/>
  <c r="AL185" i="41"/>
  <c r="AL141" i="41"/>
  <c r="AL149" i="41"/>
  <c r="AL150" i="41"/>
  <c r="AL155" i="41"/>
  <c r="AL177" i="41"/>
  <c r="AL179" i="41"/>
  <c r="AL183" i="41"/>
  <c r="AL184" i="41"/>
  <c r="AL186" i="41"/>
  <c r="AM185" i="41"/>
  <c r="AM141" i="41"/>
  <c r="AM149" i="41"/>
  <c r="AM150" i="41"/>
  <c r="AM155" i="41"/>
  <c r="AM177" i="41"/>
  <c r="AM179" i="41"/>
  <c r="AM183" i="41"/>
  <c r="AM184" i="41"/>
  <c r="AM186" i="41"/>
  <c r="AN185" i="41"/>
  <c r="AN141" i="41"/>
  <c r="AN149" i="41"/>
  <c r="AN150" i="41"/>
  <c r="AN155" i="41"/>
  <c r="AN177" i="41"/>
  <c r="AN179" i="41"/>
  <c r="AN183" i="41"/>
  <c r="AN184" i="41"/>
  <c r="AN186" i="41"/>
  <c r="AO185" i="41"/>
  <c r="AO141" i="41"/>
  <c r="AO149" i="41"/>
  <c r="AO150" i="41"/>
  <c r="AO155" i="41"/>
  <c r="AO177" i="41"/>
  <c r="AO179" i="41"/>
  <c r="AO183" i="41"/>
  <c r="AO184" i="41"/>
  <c r="AO186" i="41"/>
  <c r="AP185" i="41"/>
  <c r="AP141" i="41"/>
  <c r="AP149" i="41"/>
  <c r="AP150" i="41"/>
  <c r="AP155" i="41"/>
  <c r="AP177" i="41"/>
  <c r="AP179" i="41"/>
  <c r="AP183" i="41"/>
  <c r="AP184" i="41"/>
  <c r="AP186" i="41"/>
  <c r="AQ185" i="41"/>
  <c r="AQ141" i="41"/>
  <c r="AQ149" i="41"/>
  <c r="AQ150" i="41"/>
  <c r="AQ155" i="41"/>
  <c r="AQ177" i="41"/>
  <c r="AQ179" i="41"/>
  <c r="AQ183" i="41"/>
  <c r="AQ184" i="41"/>
  <c r="AQ186" i="41"/>
  <c r="AR185" i="41"/>
  <c r="AR141" i="41"/>
  <c r="AR149" i="41"/>
  <c r="AR150" i="41"/>
  <c r="AR155" i="41"/>
  <c r="AR177" i="41"/>
  <c r="AR179" i="41"/>
  <c r="AR183" i="41"/>
  <c r="AR184" i="41"/>
  <c r="AR186" i="41"/>
  <c r="E87" i="41"/>
  <c r="E43" i="41"/>
  <c r="E51" i="41"/>
  <c r="E52" i="41"/>
  <c r="E57" i="41"/>
  <c r="E79" i="41"/>
  <c r="E81" i="41"/>
  <c r="E85" i="41"/>
  <c r="E86" i="41"/>
  <c r="E88" i="41"/>
  <c r="F87" i="41"/>
  <c r="F43" i="41"/>
  <c r="F51" i="41"/>
  <c r="F52" i="41"/>
  <c r="F57" i="41"/>
  <c r="F79" i="41"/>
  <c r="F81" i="41"/>
  <c r="F85" i="41"/>
  <c r="F86" i="41"/>
  <c r="F88" i="41"/>
  <c r="G87" i="41"/>
  <c r="G43" i="41"/>
  <c r="G51" i="41"/>
  <c r="G52" i="41"/>
  <c r="G57" i="41"/>
  <c r="G79" i="41"/>
  <c r="G81" i="41"/>
  <c r="G85" i="41"/>
  <c r="G86" i="41"/>
  <c r="G88" i="41"/>
  <c r="H87" i="41"/>
  <c r="H43" i="41"/>
  <c r="H51" i="41"/>
  <c r="H52" i="41"/>
  <c r="H57" i="41"/>
  <c r="H79" i="41"/>
  <c r="H81" i="41"/>
  <c r="H85" i="41"/>
  <c r="H86" i="41"/>
  <c r="H88" i="41"/>
  <c r="I87" i="41"/>
  <c r="I43" i="41"/>
  <c r="I51" i="41"/>
  <c r="I52" i="41"/>
  <c r="I57" i="41"/>
  <c r="I79" i="41"/>
  <c r="I81" i="41"/>
  <c r="I85" i="41"/>
  <c r="I86" i="41"/>
  <c r="I88" i="41"/>
  <c r="J87" i="41"/>
  <c r="J43" i="41"/>
  <c r="J51" i="41"/>
  <c r="J52" i="41"/>
  <c r="J57" i="41"/>
  <c r="J79" i="41"/>
  <c r="J81" i="41"/>
  <c r="J85" i="41"/>
  <c r="J86" i="41"/>
  <c r="J88" i="41"/>
  <c r="K87" i="41"/>
  <c r="K43" i="41"/>
  <c r="K51" i="41"/>
  <c r="K52" i="41"/>
  <c r="K57" i="41"/>
  <c r="K79" i="41"/>
  <c r="K81" i="41"/>
  <c r="K85" i="41"/>
  <c r="K86" i="41"/>
  <c r="K88" i="41"/>
  <c r="L87" i="41"/>
  <c r="L43" i="41"/>
  <c r="L51" i="41"/>
  <c r="L52" i="41"/>
  <c r="L57" i="41"/>
  <c r="L79" i="41"/>
  <c r="L81" i="41"/>
  <c r="L85" i="41"/>
  <c r="L86" i="41"/>
  <c r="L88" i="41"/>
  <c r="M87" i="41"/>
  <c r="M43" i="41"/>
  <c r="M51" i="41"/>
  <c r="M52" i="41"/>
  <c r="M57" i="41"/>
  <c r="M79" i="41"/>
  <c r="M81" i="41"/>
  <c r="M85" i="41"/>
  <c r="M86" i="41"/>
  <c r="M88" i="41"/>
  <c r="N87" i="41"/>
  <c r="N43" i="41"/>
  <c r="N51" i="41"/>
  <c r="N52" i="41"/>
  <c r="N57" i="41"/>
  <c r="N79" i="41"/>
  <c r="N81" i="41"/>
  <c r="N85" i="41"/>
  <c r="N86" i="41"/>
  <c r="N88" i="41"/>
  <c r="O87" i="41"/>
  <c r="O43" i="41"/>
  <c r="O51" i="41"/>
  <c r="O52" i="41"/>
  <c r="O57" i="41"/>
  <c r="O79" i="41"/>
  <c r="O81" i="41"/>
  <c r="O85" i="41"/>
  <c r="O86" i="41"/>
  <c r="O88" i="41"/>
  <c r="P87" i="41"/>
  <c r="P43" i="41"/>
  <c r="P51" i="41"/>
  <c r="P52" i="41"/>
  <c r="P57" i="41"/>
  <c r="P79" i="41"/>
  <c r="P81" i="41"/>
  <c r="P85" i="41"/>
  <c r="P86" i="41"/>
  <c r="P88" i="41"/>
  <c r="Q87" i="41"/>
  <c r="Q43" i="41"/>
  <c r="Q51" i="41"/>
  <c r="Q52" i="41"/>
  <c r="Q57" i="41"/>
  <c r="Q79" i="41"/>
  <c r="Q81" i="41"/>
  <c r="Q85" i="41"/>
  <c r="Q86" i="41"/>
  <c r="Q88" i="41"/>
  <c r="R87" i="41"/>
  <c r="R43" i="41"/>
  <c r="R51" i="41"/>
  <c r="R52" i="41"/>
  <c r="R57" i="41"/>
  <c r="R79" i="41"/>
  <c r="R81" i="41"/>
  <c r="R85" i="41"/>
  <c r="R86" i="41"/>
  <c r="R88" i="41"/>
  <c r="S87" i="41"/>
  <c r="S43" i="41"/>
  <c r="S51" i="41"/>
  <c r="S52" i="41"/>
  <c r="S57" i="41"/>
  <c r="S79" i="41"/>
  <c r="S81" i="41"/>
  <c r="S85" i="41"/>
  <c r="S86" i="41"/>
  <c r="S88" i="41"/>
  <c r="T87" i="41"/>
  <c r="T43" i="41"/>
  <c r="T51" i="41"/>
  <c r="T52" i="41"/>
  <c r="T57" i="41"/>
  <c r="T79" i="41"/>
  <c r="T81" i="41"/>
  <c r="T85" i="41"/>
  <c r="T86" i="41"/>
  <c r="T88" i="41"/>
  <c r="U87" i="41"/>
  <c r="U43" i="41"/>
  <c r="U51" i="41"/>
  <c r="U52" i="41"/>
  <c r="U57" i="41"/>
  <c r="U79" i="41"/>
  <c r="U81" i="41"/>
  <c r="U85" i="41"/>
  <c r="U86" i="41"/>
  <c r="U88" i="41"/>
  <c r="V87" i="41"/>
  <c r="V43" i="41"/>
  <c r="V51" i="41"/>
  <c r="V52" i="41"/>
  <c r="V57" i="41"/>
  <c r="V79" i="41"/>
  <c r="V81" i="41"/>
  <c r="V85" i="41"/>
  <c r="V86" i="41"/>
  <c r="V88" i="41"/>
  <c r="W87" i="41"/>
  <c r="W43" i="41"/>
  <c r="W51" i="41"/>
  <c r="W52" i="41"/>
  <c r="W57" i="41"/>
  <c r="W79" i="41"/>
  <c r="W81" i="41"/>
  <c r="W85" i="41"/>
  <c r="W86" i="41"/>
  <c r="W88" i="41"/>
  <c r="X87" i="41"/>
  <c r="X43" i="41"/>
  <c r="X51" i="41"/>
  <c r="X52" i="41"/>
  <c r="X57" i="41"/>
  <c r="X79" i="41"/>
  <c r="X81" i="41"/>
  <c r="X85" i="41"/>
  <c r="X86" i="41"/>
  <c r="X88" i="41"/>
  <c r="Y87" i="41"/>
  <c r="Y43" i="41"/>
  <c r="Y51" i="41"/>
  <c r="Y52" i="41"/>
  <c r="Y57" i="41"/>
  <c r="Y79" i="41"/>
  <c r="Y81" i="41"/>
  <c r="Y85" i="41"/>
  <c r="Y86" i="41"/>
  <c r="Y88" i="41"/>
  <c r="Z87" i="41"/>
  <c r="Z43" i="41"/>
  <c r="Z51" i="41"/>
  <c r="Z52" i="41"/>
  <c r="Z57" i="41"/>
  <c r="Z79" i="41"/>
  <c r="Z81" i="41"/>
  <c r="Z85" i="41"/>
  <c r="Z86" i="41"/>
  <c r="Z88" i="41"/>
  <c r="AA87" i="41"/>
  <c r="AA43" i="41"/>
  <c r="AA51" i="41"/>
  <c r="AA52" i="41"/>
  <c r="AA57" i="41"/>
  <c r="AA79" i="41"/>
  <c r="AA81" i="41"/>
  <c r="AA85" i="41"/>
  <c r="AA86" i="41"/>
  <c r="AA88" i="41"/>
  <c r="AB87" i="41"/>
  <c r="AB43" i="41"/>
  <c r="AB51" i="41"/>
  <c r="AB52" i="41"/>
  <c r="AB57" i="41"/>
  <c r="AB79" i="41"/>
  <c r="AB81" i="41"/>
  <c r="AB85" i="41"/>
  <c r="AB86" i="41"/>
  <c r="AB88" i="41"/>
  <c r="AC87" i="41"/>
  <c r="AC43" i="41"/>
  <c r="AC51" i="41"/>
  <c r="AC52" i="41"/>
  <c r="AC57" i="41"/>
  <c r="AC79" i="41"/>
  <c r="AC81" i="41"/>
  <c r="AC85" i="41"/>
  <c r="AC86" i="41"/>
  <c r="AC88" i="41"/>
  <c r="AD87" i="41"/>
  <c r="AD43" i="41"/>
  <c r="AD51" i="41"/>
  <c r="AD52" i="41"/>
  <c r="AD57" i="41"/>
  <c r="AD79" i="41"/>
  <c r="AD81" i="41"/>
  <c r="AD85" i="41"/>
  <c r="AD86" i="41"/>
  <c r="AD88" i="41"/>
  <c r="AE87" i="41"/>
  <c r="AE43" i="41"/>
  <c r="AE51" i="41"/>
  <c r="AE52" i="41"/>
  <c r="AE57" i="41"/>
  <c r="AE79" i="41"/>
  <c r="AE81" i="41"/>
  <c r="AE85" i="41"/>
  <c r="AE86" i="41"/>
  <c r="AE88" i="41"/>
  <c r="AF87" i="41"/>
  <c r="AF43" i="41"/>
  <c r="AF51" i="41"/>
  <c r="AF52" i="41"/>
  <c r="AF57" i="41"/>
  <c r="AF79" i="41"/>
  <c r="AF81" i="41"/>
  <c r="AF85" i="41"/>
  <c r="AF86" i="41"/>
  <c r="AF88" i="41"/>
  <c r="AG87" i="41"/>
  <c r="AG43" i="41"/>
  <c r="AG51" i="41"/>
  <c r="AG52" i="41"/>
  <c r="AG57" i="41"/>
  <c r="AG79" i="41"/>
  <c r="AG81" i="41"/>
  <c r="AG85" i="41"/>
  <c r="AG86" i="41"/>
  <c r="AG88" i="41"/>
  <c r="AH87" i="41"/>
  <c r="AH43" i="41"/>
  <c r="AH51" i="41"/>
  <c r="AH52" i="41"/>
  <c r="AH57" i="41"/>
  <c r="AH79" i="41"/>
  <c r="AH81" i="41"/>
  <c r="AH85" i="41"/>
  <c r="AH86" i="41"/>
  <c r="AH88" i="41"/>
  <c r="AI87" i="41"/>
  <c r="AI43" i="41"/>
  <c r="AI51" i="41"/>
  <c r="AI52" i="41"/>
  <c r="AI57" i="41"/>
  <c r="AI79" i="41"/>
  <c r="AI81" i="41"/>
  <c r="AI85" i="41"/>
  <c r="AI86" i="41"/>
  <c r="AI88" i="41"/>
  <c r="AJ87" i="41"/>
  <c r="AJ43" i="41"/>
  <c r="AJ51" i="41"/>
  <c r="AJ52" i="41"/>
  <c r="AJ57" i="41"/>
  <c r="AJ79" i="41"/>
  <c r="AJ81" i="41"/>
  <c r="AJ85" i="41"/>
  <c r="AJ86" i="41"/>
  <c r="AJ88" i="41"/>
  <c r="AK87" i="41"/>
  <c r="AK43" i="41"/>
  <c r="AK51" i="41"/>
  <c r="AK52" i="41"/>
  <c r="AK57" i="41"/>
  <c r="AK79" i="41"/>
  <c r="AK81" i="41"/>
  <c r="AK85" i="41"/>
  <c r="AK86" i="41"/>
  <c r="AK88" i="41"/>
  <c r="AL87" i="41"/>
  <c r="AL43" i="41"/>
  <c r="AL51" i="41"/>
  <c r="AL52" i="41"/>
  <c r="AL57" i="41"/>
  <c r="AL79" i="41"/>
  <c r="AL81" i="41"/>
  <c r="AL85" i="41"/>
  <c r="AL86" i="41"/>
  <c r="AL88" i="41"/>
  <c r="AM87" i="41"/>
  <c r="AM43" i="41"/>
  <c r="AM51" i="41"/>
  <c r="AM52" i="41"/>
  <c r="AM57" i="41"/>
  <c r="AM79" i="41"/>
  <c r="AM81" i="41"/>
  <c r="AM85" i="41"/>
  <c r="AM86" i="41"/>
  <c r="AM88" i="41"/>
  <c r="AN87" i="41"/>
  <c r="AN43" i="41"/>
  <c r="AN51" i="41"/>
  <c r="AN52" i="41"/>
  <c r="AN57" i="41"/>
  <c r="AN79" i="41"/>
  <c r="AN81" i="41"/>
  <c r="AN85" i="41"/>
  <c r="AN86" i="41"/>
  <c r="AN88" i="41"/>
  <c r="AO87" i="41"/>
  <c r="AO43" i="41"/>
  <c r="AO51" i="41"/>
  <c r="AO52" i="41"/>
  <c r="AO57" i="41"/>
  <c r="AO79" i="41"/>
  <c r="AO81" i="41"/>
  <c r="AO85" i="41"/>
  <c r="AO86" i="41"/>
  <c r="AO88" i="41"/>
  <c r="AP87" i="41"/>
  <c r="AP43" i="41"/>
  <c r="AP51" i="41"/>
  <c r="AP52" i="41"/>
  <c r="AP57" i="41"/>
  <c r="AP79" i="41"/>
  <c r="AP81" i="41"/>
  <c r="AP85" i="41"/>
  <c r="AP86" i="41"/>
  <c r="AP88" i="41"/>
  <c r="AQ87" i="41"/>
  <c r="AQ43" i="41"/>
  <c r="AQ51" i="41"/>
  <c r="AQ52" i="41"/>
  <c r="AQ57" i="41"/>
  <c r="AQ79" i="41"/>
  <c r="AQ81" i="41"/>
  <c r="AQ85" i="41"/>
  <c r="AQ86" i="41"/>
  <c r="AQ88" i="41"/>
  <c r="AR87" i="41"/>
  <c r="AR43" i="41"/>
  <c r="AR51" i="41"/>
  <c r="AR52" i="41"/>
  <c r="AR57" i="41"/>
  <c r="AR79" i="41"/>
  <c r="AR81" i="41"/>
  <c r="AR85" i="41"/>
  <c r="AR86" i="41"/>
  <c r="AR88" i="41"/>
  <c r="AR319" i="41"/>
  <c r="AQ319" i="41"/>
  <c r="AP319" i="41"/>
  <c r="AO319" i="41"/>
  <c r="AN319" i="41"/>
  <c r="AM319" i="41"/>
  <c r="AL319" i="41"/>
  <c r="AK319" i="41"/>
  <c r="AJ319" i="41"/>
  <c r="AI319" i="41"/>
  <c r="AH319" i="41"/>
  <c r="AG319" i="41"/>
  <c r="AF319" i="41"/>
  <c r="AE319" i="41"/>
  <c r="AD319" i="41"/>
  <c r="AC319" i="41"/>
  <c r="AB319" i="41"/>
  <c r="AA319" i="41"/>
  <c r="Z319" i="41"/>
  <c r="Y319" i="41"/>
  <c r="X319" i="41"/>
  <c r="W319" i="41"/>
  <c r="V319" i="41"/>
  <c r="U319" i="41"/>
  <c r="T319" i="41"/>
  <c r="S319" i="41"/>
  <c r="R319" i="41"/>
  <c r="Q319" i="41"/>
  <c r="P319" i="41"/>
  <c r="O319" i="41"/>
  <c r="N319" i="41"/>
  <c r="M319" i="41"/>
  <c r="L319" i="41"/>
  <c r="K319" i="41"/>
  <c r="J319" i="41"/>
  <c r="I319" i="41"/>
  <c r="H319" i="41"/>
  <c r="G319" i="41"/>
  <c r="F319" i="41"/>
  <c r="E319" i="41"/>
  <c r="D319" i="41"/>
  <c r="C186" i="41"/>
  <c r="C319" i="41"/>
  <c r="B186" i="41"/>
  <c r="B319" i="41"/>
  <c r="AR318" i="41"/>
  <c r="AQ318" i="41"/>
  <c r="AP318" i="41"/>
  <c r="AO318" i="41"/>
  <c r="AN318" i="41"/>
  <c r="AM318" i="41"/>
  <c r="AL318" i="41"/>
  <c r="AK318" i="41"/>
  <c r="AJ318" i="41"/>
  <c r="AI318" i="41"/>
  <c r="AH318" i="41"/>
  <c r="AG318" i="41"/>
  <c r="AF318" i="41"/>
  <c r="AE318" i="41"/>
  <c r="AD318" i="41"/>
  <c r="AC318" i="41"/>
  <c r="AB318" i="41"/>
  <c r="AA318" i="41"/>
  <c r="Z318" i="41"/>
  <c r="Y318" i="41"/>
  <c r="X318" i="41"/>
  <c r="W318" i="41"/>
  <c r="V318" i="41"/>
  <c r="U318" i="41"/>
  <c r="T318" i="41"/>
  <c r="S318" i="41"/>
  <c r="R318" i="41"/>
  <c r="Q318" i="41"/>
  <c r="P318" i="41"/>
  <c r="O318" i="41"/>
  <c r="N318" i="41"/>
  <c r="M318" i="41"/>
  <c r="L318" i="41"/>
  <c r="K318" i="41"/>
  <c r="J318" i="41"/>
  <c r="I318" i="41"/>
  <c r="H318" i="41"/>
  <c r="G318" i="41"/>
  <c r="F318" i="41"/>
  <c r="E318" i="41"/>
  <c r="D318" i="41"/>
  <c r="C185" i="41"/>
  <c r="C318" i="41"/>
  <c r="B185" i="41"/>
  <c r="B318" i="41"/>
  <c r="AR317" i="41"/>
  <c r="AQ317" i="41"/>
  <c r="AP317" i="41"/>
  <c r="AO317" i="41"/>
  <c r="AN317" i="41"/>
  <c r="AM317" i="41"/>
  <c r="AL317" i="41"/>
  <c r="AK317" i="41"/>
  <c r="AJ317" i="41"/>
  <c r="AI317" i="41"/>
  <c r="AH317" i="41"/>
  <c r="AG317" i="41"/>
  <c r="AF317" i="41"/>
  <c r="AE317" i="41"/>
  <c r="AD317" i="41"/>
  <c r="AC317" i="41"/>
  <c r="AB317" i="41"/>
  <c r="AA317" i="41"/>
  <c r="Z317" i="41"/>
  <c r="Y317" i="41"/>
  <c r="X317" i="41"/>
  <c r="W317" i="41"/>
  <c r="V317" i="41"/>
  <c r="U317" i="41"/>
  <c r="T317" i="41"/>
  <c r="S317" i="41"/>
  <c r="R317" i="41"/>
  <c r="Q317" i="41"/>
  <c r="P317" i="41"/>
  <c r="O317" i="41"/>
  <c r="N317" i="41"/>
  <c r="M317" i="41"/>
  <c r="L317" i="41"/>
  <c r="K317" i="41"/>
  <c r="J317" i="41"/>
  <c r="I317" i="41"/>
  <c r="H317" i="41"/>
  <c r="G317" i="41"/>
  <c r="F317" i="41"/>
  <c r="E317" i="41"/>
  <c r="D317" i="41"/>
  <c r="C184" i="41"/>
  <c r="C317" i="41"/>
  <c r="B184" i="41"/>
  <c r="B317" i="41"/>
  <c r="AR316" i="41"/>
  <c r="AQ316" i="41"/>
  <c r="AP316" i="41"/>
  <c r="AO316" i="41"/>
  <c r="AN316" i="41"/>
  <c r="AM316" i="41"/>
  <c r="AL316" i="41"/>
  <c r="AK316" i="41"/>
  <c r="AJ316" i="41"/>
  <c r="AI316" i="41"/>
  <c r="AH316" i="41"/>
  <c r="AG316" i="41"/>
  <c r="AF316" i="41"/>
  <c r="AE316" i="41"/>
  <c r="AD316" i="41"/>
  <c r="AC316" i="41"/>
  <c r="AB316" i="41"/>
  <c r="AA316" i="41"/>
  <c r="Z316" i="41"/>
  <c r="Y316" i="41"/>
  <c r="X316" i="41"/>
  <c r="W316" i="41"/>
  <c r="V316" i="41"/>
  <c r="U316" i="41"/>
  <c r="T316" i="41"/>
  <c r="S316" i="41"/>
  <c r="R316" i="41"/>
  <c r="Q316" i="41"/>
  <c r="P316" i="41"/>
  <c r="O316" i="41"/>
  <c r="N316" i="41"/>
  <c r="M316" i="41"/>
  <c r="L316" i="41"/>
  <c r="K316" i="41"/>
  <c r="J316" i="41"/>
  <c r="I316" i="41"/>
  <c r="H316" i="41"/>
  <c r="G316" i="41"/>
  <c r="F316" i="41"/>
  <c r="E316" i="41"/>
  <c r="D316" i="41"/>
  <c r="C183" i="41"/>
  <c r="C316" i="41"/>
  <c r="B183" i="41"/>
  <c r="B316" i="41"/>
  <c r="AR315" i="41"/>
  <c r="AQ315" i="41"/>
  <c r="AP315" i="41"/>
  <c r="AO315" i="41"/>
  <c r="AN315" i="41"/>
  <c r="AM315" i="41"/>
  <c r="AL315" i="41"/>
  <c r="AK315" i="41"/>
  <c r="AJ315" i="41"/>
  <c r="AI315" i="41"/>
  <c r="AH315" i="41"/>
  <c r="AG315" i="41"/>
  <c r="AF315" i="41"/>
  <c r="AE315" i="41"/>
  <c r="AD315" i="41"/>
  <c r="AC315" i="41"/>
  <c r="AB315" i="41"/>
  <c r="AA315" i="41"/>
  <c r="Z315" i="41"/>
  <c r="Y315" i="41"/>
  <c r="X315" i="41"/>
  <c r="W315" i="41"/>
  <c r="V315" i="41"/>
  <c r="U315" i="41"/>
  <c r="T315" i="41"/>
  <c r="S315" i="41"/>
  <c r="R315" i="41"/>
  <c r="Q315" i="41"/>
  <c r="P315" i="41"/>
  <c r="O315" i="41"/>
  <c r="N315" i="41"/>
  <c r="M315" i="41"/>
  <c r="L315" i="41"/>
  <c r="K315" i="41"/>
  <c r="J315" i="41"/>
  <c r="I315" i="41"/>
  <c r="H315" i="41"/>
  <c r="G315" i="41"/>
  <c r="F315" i="41"/>
  <c r="E315" i="41"/>
  <c r="D315" i="41"/>
  <c r="C182" i="41"/>
  <c r="C315" i="41"/>
  <c r="B182" i="41"/>
  <c r="B315" i="41"/>
  <c r="AR314" i="41"/>
  <c r="AQ314" i="41"/>
  <c r="AP314" i="41"/>
  <c r="AO314" i="41"/>
  <c r="AN314" i="41"/>
  <c r="AM314" i="41"/>
  <c r="AL314" i="41"/>
  <c r="AK314" i="41"/>
  <c r="AJ314" i="41"/>
  <c r="AI314" i="41"/>
  <c r="AH314" i="41"/>
  <c r="AG314" i="41"/>
  <c r="AF314" i="41"/>
  <c r="AE314" i="41"/>
  <c r="AD314" i="41"/>
  <c r="AC314" i="41"/>
  <c r="AB314" i="41"/>
  <c r="AA314" i="41"/>
  <c r="Z314" i="41"/>
  <c r="Y314" i="41"/>
  <c r="X314" i="41"/>
  <c r="W314" i="41"/>
  <c r="V314" i="41"/>
  <c r="U314" i="41"/>
  <c r="T314" i="41"/>
  <c r="S314" i="41"/>
  <c r="R314" i="41"/>
  <c r="Q314" i="41"/>
  <c r="P314" i="41"/>
  <c r="O314" i="41"/>
  <c r="N314" i="41"/>
  <c r="M314" i="41"/>
  <c r="L314" i="41"/>
  <c r="K314" i="41"/>
  <c r="J314" i="41"/>
  <c r="I314" i="41"/>
  <c r="H314" i="41"/>
  <c r="G314" i="41"/>
  <c r="F314" i="41"/>
  <c r="E314" i="41"/>
  <c r="D314" i="41"/>
  <c r="C181" i="41"/>
  <c r="C314" i="41"/>
  <c r="B181" i="41"/>
  <c r="B314" i="41"/>
  <c r="AR313" i="41"/>
  <c r="AQ313" i="41"/>
  <c r="AP313" i="41"/>
  <c r="AO313" i="41"/>
  <c r="AN313" i="41"/>
  <c r="AM313" i="41"/>
  <c r="AL313" i="41"/>
  <c r="AK313" i="41"/>
  <c r="AJ313" i="41"/>
  <c r="AI313" i="41"/>
  <c r="AH313" i="41"/>
  <c r="AG313" i="41"/>
  <c r="AF313" i="41"/>
  <c r="AE313" i="41"/>
  <c r="AD313" i="41"/>
  <c r="AC313" i="41"/>
  <c r="AB313" i="41"/>
  <c r="AA313" i="41"/>
  <c r="Z313" i="41"/>
  <c r="Y313" i="41"/>
  <c r="X313" i="41"/>
  <c r="W313" i="41"/>
  <c r="V313" i="41"/>
  <c r="U313" i="41"/>
  <c r="T313" i="41"/>
  <c r="S313" i="41"/>
  <c r="R313" i="41"/>
  <c r="Q313" i="41"/>
  <c r="P313" i="41"/>
  <c r="O313" i="41"/>
  <c r="N313" i="41"/>
  <c r="M313" i="41"/>
  <c r="L313" i="41"/>
  <c r="K313" i="41"/>
  <c r="J313" i="41"/>
  <c r="I313" i="41"/>
  <c r="H313" i="41"/>
  <c r="G313" i="41"/>
  <c r="F313" i="41"/>
  <c r="E313" i="41"/>
  <c r="D313" i="41"/>
  <c r="C180" i="41"/>
  <c r="C313" i="41"/>
  <c r="B180" i="41"/>
  <c r="B313" i="41"/>
  <c r="AR312" i="41"/>
  <c r="AQ312" i="41"/>
  <c r="AP312" i="41"/>
  <c r="AO312" i="41"/>
  <c r="AN312" i="41"/>
  <c r="AM312" i="41"/>
  <c r="AL312" i="41"/>
  <c r="AK312" i="41"/>
  <c r="AJ312" i="41"/>
  <c r="AI312" i="41"/>
  <c r="AH312" i="41"/>
  <c r="AG312" i="41"/>
  <c r="AF312" i="41"/>
  <c r="AE312" i="41"/>
  <c r="AD312" i="41"/>
  <c r="AC312" i="41"/>
  <c r="AB312" i="41"/>
  <c r="AA312" i="41"/>
  <c r="Z312" i="41"/>
  <c r="Y312" i="41"/>
  <c r="X312" i="41"/>
  <c r="W312" i="41"/>
  <c r="V312" i="41"/>
  <c r="U312" i="41"/>
  <c r="T312" i="41"/>
  <c r="S312" i="41"/>
  <c r="R312" i="41"/>
  <c r="Q312" i="41"/>
  <c r="P312" i="41"/>
  <c r="O312" i="41"/>
  <c r="N312" i="41"/>
  <c r="M312" i="41"/>
  <c r="L312" i="41"/>
  <c r="K312" i="41"/>
  <c r="J312" i="41"/>
  <c r="I312" i="41"/>
  <c r="H312" i="41"/>
  <c r="G312" i="41"/>
  <c r="F312" i="41"/>
  <c r="E312" i="41"/>
  <c r="D312" i="41"/>
  <c r="C179" i="41"/>
  <c r="C312" i="41"/>
  <c r="B179" i="41"/>
  <c r="B312" i="41"/>
  <c r="AR311" i="41"/>
  <c r="AQ311" i="41"/>
  <c r="AP311" i="41"/>
  <c r="AO311" i="41"/>
  <c r="AN311" i="41"/>
  <c r="AM311" i="41"/>
  <c r="AL311" i="41"/>
  <c r="AK311" i="41"/>
  <c r="AJ311" i="41"/>
  <c r="AI311" i="41"/>
  <c r="AH311" i="41"/>
  <c r="AG311" i="41"/>
  <c r="AF311" i="41"/>
  <c r="AE311" i="41"/>
  <c r="AD311" i="41"/>
  <c r="AC311" i="41"/>
  <c r="AB311" i="41"/>
  <c r="AA311" i="41"/>
  <c r="Z311" i="41"/>
  <c r="Y311" i="41"/>
  <c r="X311" i="41"/>
  <c r="W311" i="41"/>
  <c r="V311" i="41"/>
  <c r="U311" i="41"/>
  <c r="T311" i="41"/>
  <c r="S311" i="41"/>
  <c r="R311" i="41"/>
  <c r="Q311" i="41"/>
  <c r="P311" i="41"/>
  <c r="O311" i="41"/>
  <c r="N311" i="41"/>
  <c r="M311" i="41"/>
  <c r="L311" i="41"/>
  <c r="K311" i="41"/>
  <c r="J311" i="41"/>
  <c r="I311" i="41"/>
  <c r="H311" i="41"/>
  <c r="G311" i="41"/>
  <c r="F311" i="41"/>
  <c r="E311" i="41"/>
  <c r="D311" i="41"/>
  <c r="C178" i="41"/>
  <c r="C311" i="41"/>
  <c r="B178" i="41"/>
  <c r="B311" i="41"/>
  <c r="AR310" i="41"/>
  <c r="AQ310" i="41"/>
  <c r="AP310" i="41"/>
  <c r="AO310" i="41"/>
  <c r="AN310" i="41"/>
  <c r="AM310" i="41"/>
  <c r="AL310" i="41"/>
  <c r="AK310" i="41"/>
  <c r="AJ310" i="41"/>
  <c r="AI310" i="41"/>
  <c r="AH310" i="41"/>
  <c r="AG310" i="41"/>
  <c r="AF310" i="41"/>
  <c r="AE310" i="41"/>
  <c r="AD310" i="41"/>
  <c r="AC310" i="41"/>
  <c r="AB310" i="41"/>
  <c r="AA310" i="41"/>
  <c r="Z310" i="41"/>
  <c r="Y310" i="41"/>
  <c r="X310" i="41"/>
  <c r="W310" i="41"/>
  <c r="V310" i="41"/>
  <c r="U310" i="41"/>
  <c r="T310" i="41"/>
  <c r="S310" i="41"/>
  <c r="R310" i="41"/>
  <c r="Q310" i="41"/>
  <c r="P310" i="41"/>
  <c r="O310" i="41"/>
  <c r="N310" i="41"/>
  <c r="M310" i="41"/>
  <c r="L310" i="41"/>
  <c r="K310" i="41"/>
  <c r="J310" i="41"/>
  <c r="I310" i="41"/>
  <c r="H310" i="41"/>
  <c r="G310" i="41"/>
  <c r="F310" i="41"/>
  <c r="E310" i="41"/>
  <c r="D310" i="41"/>
  <c r="C177" i="41"/>
  <c r="C310" i="41"/>
  <c r="B177" i="41"/>
  <c r="B310" i="41"/>
  <c r="AR309" i="41"/>
  <c r="AQ309" i="41"/>
  <c r="AP309" i="41"/>
  <c r="AO309" i="41"/>
  <c r="AN309" i="41"/>
  <c r="AM309" i="41"/>
  <c r="AL309" i="41"/>
  <c r="AK309" i="41"/>
  <c r="AJ309" i="41"/>
  <c r="AI309" i="41"/>
  <c r="AH309" i="41"/>
  <c r="AG309" i="41"/>
  <c r="AF309" i="41"/>
  <c r="AE309" i="41"/>
  <c r="AD309" i="41"/>
  <c r="AC309" i="41"/>
  <c r="AB309" i="41"/>
  <c r="AA309" i="41"/>
  <c r="Z309" i="41"/>
  <c r="Y309" i="41"/>
  <c r="X309" i="41"/>
  <c r="W309" i="41"/>
  <c r="V309" i="41"/>
  <c r="U309" i="41"/>
  <c r="T309" i="41"/>
  <c r="S309" i="41"/>
  <c r="R309" i="41"/>
  <c r="Q309" i="41"/>
  <c r="P309" i="41"/>
  <c r="O309" i="41"/>
  <c r="N309" i="41"/>
  <c r="M309" i="41"/>
  <c r="L309" i="41"/>
  <c r="K309" i="41"/>
  <c r="J309" i="41"/>
  <c r="I309" i="41"/>
  <c r="H309" i="41"/>
  <c r="G309" i="41"/>
  <c r="F309" i="41"/>
  <c r="E309" i="41"/>
  <c r="D309" i="41"/>
  <c r="C176" i="41"/>
  <c r="C309" i="41"/>
  <c r="B176" i="41"/>
  <c r="B309" i="41"/>
  <c r="AR308" i="41"/>
  <c r="AQ308" i="41"/>
  <c r="AP308" i="41"/>
  <c r="AO308" i="41"/>
  <c r="AN308" i="41"/>
  <c r="AM308" i="41"/>
  <c r="AL308" i="41"/>
  <c r="AK308" i="41"/>
  <c r="AJ308" i="41"/>
  <c r="AI308" i="41"/>
  <c r="AH308" i="41"/>
  <c r="AG308" i="41"/>
  <c r="AF308" i="41"/>
  <c r="AE308" i="41"/>
  <c r="AD308" i="41"/>
  <c r="AC308" i="41"/>
  <c r="AB308" i="41"/>
  <c r="AA308" i="41"/>
  <c r="Z308" i="41"/>
  <c r="Y308" i="41"/>
  <c r="X308" i="41"/>
  <c r="W308" i="41"/>
  <c r="V308" i="41"/>
  <c r="U308" i="41"/>
  <c r="T308" i="41"/>
  <c r="S308" i="41"/>
  <c r="R308" i="41"/>
  <c r="Q308" i="41"/>
  <c r="P308" i="41"/>
  <c r="O308" i="41"/>
  <c r="N308" i="41"/>
  <c r="M308" i="41"/>
  <c r="L308" i="41"/>
  <c r="K308" i="41"/>
  <c r="J308" i="41"/>
  <c r="I308" i="41"/>
  <c r="H308" i="41"/>
  <c r="G308" i="41"/>
  <c r="F308" i="41"/>
  <c r="E308" i="41"/>
  <c r="D308" i="41"/>
  <c r="C175" i="41"/>
  <c r="C308" i="41"/>
  <c r="B175" i="41"/>
  <c r="B308" i="41"/>
  <c r="AR307" i="41"/>
  <c r="AQ307" i="41"/>
  <c r="AP307" i="41"/>
  <c r="AO307" i="41"/>
  <c r="AN307" i="41"/>
  <c r="AM307" i="41"/>
  <c r="AL307" i="41"/>
  <c r="AK307" i="41"/>
  <c r="AJ307" i="41"/>
  <c r="AI307" i="41"/>
  <c r="AH307" i="41"/>
  <c r="AG307" i="41"/>
  <c r="AF307" i="41"/>
  <c r="AE307" i="41"/>
  <c r="AD307" i="41"/>
  <c r="AC307" i="41"/>
  <c r="AB307" i="41"/>
  <c r="AA307" i="41"/>
  <c r="Z307" i="41"/>
  <c r="Y307" i="41"/>
  <c r="X307" i="41"/>
  <c r="W307" i="41"/>
  <c r="V307" i="41"/>
  <c r="U307" i="41"/>
  <c r="T307" i="41"/>
  <c r="S307" i="41"/>
  <c r="R307" i="41"/>
  <c r="Q307" i="41"/>
  <c r="P307" i="41"/>
  <c r="O307" i="41"/>
  <c r="N307" i="41"/>
  <c r="M307" i="41"/>
  <c r="L307" i="41"/>
  <c r="K307" i="41"/>
  <c r="J307" i="41"/>
  <c r="I307" i="41"/>
  <c r="H307" i="41"/>
  <c r="G307" i="41"/>
  <c r="F307" i="41"/>
  <c r="E307" i="41"/>
  <c r="D307" i="41"/>
  <c r="C174" i="41"/>
  <c r="C307" i="41"/>
  <c r="B174" i="41"/>
  <c r="B307" i="41"/>
  <c r="AR306" i="41"/>
  <c r="AQ306" i="41"/>
  <c r="AP306" i="41"/>
  <c r="AO306" i="41"/>
  <c r="AN306" i="41"/>
  <c r="AM306" i="41"/>
  <c r="AL306" i="41"/>
  <c r="AK306" i="41"/>
  <c r="AJ306" i="41"/>
  <c r="AI306" i="41"/>
  <c r="AH306" i="41"/>
  <c r="AG306" i="41"/>
  <c r="AF306" i="41"/>
  <c r="AE306" i="41"/>
  <c r="AD306" i="41"/>
  <c r="AC306" i="41"/>
  <c r="AB306" i="41"/>
  <c r="AA306" i="41"/>
  <c r="Z306" i="41"/>
  <c r="Y306" i="41"/>
  <c r="X306" i="41"/>
  <c r="W306" i="41"/>
  <c r="V306" i="41"/>
  <c r="U306" i="41"/>
  <c r="T306" i="41"/>
  <c r="S306" i="41"/>
  <c r="R306" i="41"/>
  <c r="Q306" i="41"/>
  <c r="P306" i="41"/>
  <c r="O306" i="41"/>
  <c r="N306" i="41"/>
  <c r="M306" i="41"/>
  <c r="L306" i="41"/>
  <c r="K306" i="41"/>
  <c r="J306" i="41"/>
  <c r="I306" i="41"/>
  <c r="H306" i="41"/>
  <c r="G306" i="41"/>
  <c r="F306" i="41"/>
  <c r="E306" i="41"/>
  <c r="D306" i="41"/>
  <c r="C173" i="41"/>
  <c r="C306" i="41"/>
  <c r="B173" i="41"/>
  <c r="B306" i="41"/>
  <c r="AR305" i="41"/>
  <c r="AQ305" i="41"/>
  <c r="AP305" i="41"/>
  <c r="AO305" i="41"/>
  <c r="AN305" i="41"/>
  <c r="AM305" i="41"/>
  <c r="AL305" i="41"/>
  <c r="AK305" i="41"/>
  <c r="AJ305" i="41"/>
  <c r="AI305" i="41"/>
  <c r="AH305" i="41"/>
  <c r="AG305" i="41"/>
  <c r="AF305" i="41"/>
  <c r="AE305" i="41"/>
  <c r="AD305" i="41"/>
  <c r="AC305" i="41"/>
  <c r="AB305" i="41"/>
  <c r="AA305" i="41"/>
  <c r="Z305" i="41"/>
  <c r="Y305" i="41"/>
  <c r="X305" i="41"/>
  <c r="W305" i="41"/>
  <c r="V305" i="41"/>
  <c r="U305" i="41"/>
  <c r="T305" i="41"/>
  <c r="S305" i="41"/>
  <c r="R305" i="41"/>
  <c r="Q305" i="41"/>
  <c r="P305" i="41"/>
  <c r="O305" i="41"/>
  <c r="N305" i="41"/>
  <c r="M305" i="41"/>
  <c r="L305" i="41"/>
  <c r="K305" i="41"/>
  <c r="J305" i="41"/>
  <c r="I305" i="41"/>
  <c r="H305" i="41"/>
  <c r="G305" i="41"/>
  <c r="F305" i="41"/>
  <c r="E305" i="41"/>
  <c r="D305" i="41"/>
  <c r="C172" i="41"/>
  <c r="C305" i="41"/>
  <c r="B172" i="41"/>
  <c r="B305" i="41"/>
  <c r="AR304" i="41"/>
  <c r="AQ304" i="41"/>
  <c r="AP304" i="41"/>
  <c r="AO304" i="41"/>
  <c r="AN304" i="41"/>
  <c r="AM304" i="41"/>
  <c r="AL304" i="41"/>
  <c r="AK304" i="41"/>
  <c r="AJ304" i="41"/>
  <c r="AI304" i="41"/>
  <c r="AH304" i="41"/>
  <c r="AG304" i="41"/>
  <c r="AF304" i="41"/>
  <c r="AE304" i="41"/>
  <c r="AD304" i="41"/>
  <c r="AC304" i="41"/>
  <c r="AB304" i="41"/>
  <c r="AA304" i="41"/>
  <c r="Z304" i="41"/>
  <c r="Y304" i="41"/>
  <c r="X304" i="41"/>
  <c r="W304" i="41"/>
  <c r="V304" i="41"/>
  <c r="U304" i="41"/>
  <c r="T304" i="41"/>
  <c r="S304" i="41"/>
  <c r="R304" i="41"/>
  <c r="Q304" i="41"/>
  <c r="P304" i="41"/>
  <c r="O304" i="41"/>
  <c r="N304" i="41"/>
  <c r="M304" i="41"/>
  <c r="L304" i="41"/>
  <c r="K304" i="41"/>
  <c r="J304" i="41"/>
  <c r="I304" i="41"/>
  <c r="H304" i="41"/>
  <c r="G304" i="41"/>
  <c r="F304" i="41"/>
  <c r="E304" i="41"/>
  <c r="D304" i="41"/>
  <c r="C171" i="41"/>
  <c r="C304" i="41"/>
  <c r="B171" i="41"/>
  <c r="B304" i="41"/>
  <c r="AR303" i="41"/>
  <c r="AQ303" i="41"/>
  <c r="AP303" i="41"/>
  <c r="AO303" i="41"/>
  <c r="AN303" i="41"/>
  <c r="AM303" i="41"/>
  <c r="AL303" i="41"/>
  <c r="AK303" i="41"/>
  <c r="AJ303" i="41"/>
  <c r="AI303" i="41"/>
  <c r="AH303" i="41"/>
  <c r="AG303" i="41"/>
  <c r="AF303" i="41"/>
  <c r="AE303" i="41"/>
  <c r="AD303" i="41"/>
  <c r="AC303" i="41"/>
  <c r="AB303" i="41"/>
  <c r="AA303" i="41"/>
  <c r="Z303" i="41"/>
  <c r="Y303" i="41"/>
  <c r="X303" i="41"/>
  <c r="W303" i="41"/>
  <c r="V303" i="41"/>
  <c r="U303" i="41"/>
  <c r="T303" i="41"/>
  <c r="S303" i="41"/>
  <c r="R303" i="41"/>
  <c r="Q303" i="41"/>
  <c r="P303" i="41"/>
  <c r="O303" i="41"/>
  <c r="N303" i="41"/>
  <c r="M303" i="41"/>
  <c r="L303" i="41"/>
  <c r="K303" i="41"/>
  <c r="J303" i="41"/>
  <c r="I303" i="41"/>
  <c r="H303" i="41"/>
  <c r="G303" i="41"/>
  <c r="F303" i="41"/>
  <c r="E303" i="41"/>
  <c r="D303" i="41"/>
  <c r="C170" i="41"/>
  <c r="C303" i="41"/>
  <c r="B170" i="41"/>
  <c r="B303" i="41"/>
  <c r="AR302" i="41"/>
  <c r="AQ302" i="41"/>
  <c r="AP302" i="41"/>
  <c r="AO302" i="41"/>
  <c r="AN302" i="41"/>
  <c r="AM302" i="41"/>
  <c r="AL302" i="41"/>
  <c r="AK302" i="41"/>
  <c r="AJ302" i="41"/>
  <c r="AI302" i="41"/>
  <c r="AH302" i="41"/>
  <c r="AG302" i="41"/>
  <c r="AF302" i="41"/>
  <c r="AE302" i="41"/>
  <c r="AD302" i="41"/>
  <c r="AC302" i="41"/>
  <c r="AB302" i="41"/>
  <c r="AA302" i="41"/>
  <c r="Z302" i="41"/>
  <c r="Y302" i="41"/>
  <c r="X302" i="41"/>
  <c r="W302" i="41"/>
  <c r="V302" i="41"/>
  <c r="U302" i="41"/>
  <c r="T302" i="41"/>
  <c r="S302" i="41"/>
  <c r="R302" i="41"/>
  <c r="Q302" i="41"/>
  <c r="P302" i="41"/>
  <c r="O302" i="41"/>
  <c r="N302" i="41"/>
  <c r="M302" i="41"/>
  <c r="L302" i="41"/>
  <c r="K302" i="41"/>
  <c r="J302" i="41"/>
  <c r="I302" i="41"/>
  <c r="H302" i="41"/>
  <c r="G302" i="41"/>
  <c r="F302" i="41"/>
  <c r="E302" i="41"/>
  <c r="D302" i="41"/>
  <c r="C169" i="41"/>
  <c r="C302" i="41"/>
  <c r="B169" i="41"/>
  <c r="B302" i="41"/>
  <c r="AR301" i="41"/>
  <c r="AQ301" i="41"/>
  <c r="AP301" i="41"/>
  <c r="AO301" i="41"/>
  <c r="AN301" i="41"/>
  <c r="AM301" i="41"/>
  <c r="AL301" i="41"/>
  <c r="AK301" i="41"/>
  <c r="AJ301" i="41"/>
  <c r="AI301" i="41"/>
  <c r="AH301" i="41"/>
  <c r="AG301" i="41"/>
  <c r="AF301" i="41"/>
  <c r="AE301" i="41"/>
  <c r="AD301" i="41"/>
  <c r="AC301" i="41"/>
  <c r="AB301" i="41"/>
  <c r="AA301" i="41"/>
  <c r="Z301" i="41"/>
  <c r="Y301" i="41"/>
  <c r="X301" i="41"/>
  <c r="W301" i="41"/>
  <c r="V301" i="41"/>
  <c r="U301" i="41"/>
  <c r="T301" i="41"/>
  <c r="S301" i="41"/>
  <c r="R301" i="41"/>
  <c r="Q301" i="41"/>
  <c r="P301" i="41"/>
  <c r="O301" i="41"/>
  <c r="N301" i="41"/>
  <c r="M301" i="41"/>
  <c r="L301" i="41"/>
  <c r="K301" i="41"/>
  <c r="J301" i="41"/>
  <c r="I301" i="41"/>
  <c r="H301" i="41"/>
  <c r="G301" i="41"/>
  <c r="F301" i="41"/>
  <c r="E301" i="41"/>
  <c r="D301" i="41"/>
  <c r="C168" i="41"/>
  <c r="C301" i="41"/>
  <c r="B168" i="41"/>
  <c r="B301" i="41"/>
  <c r="AR300" i="41"/>
  <c r="AQ300" i="41"/>
  <c r="AP300" i="41"/>
  <c r="AO300" i="41"/>
  <c r="AN300" i="41"/>
  <c r="AM300" i="41"/>
  <c r="AL300" i="41"/>
  <c r="AK300" i="41"/>
  <c r="AJ300" i="41"/>
  <c r="AI300" i="41"/>
  <c r="AH300" i="41"/>
  <c r="AG300" i="41"/>
  <c r="AF300" i="41"/>
  <c r="AE300" i="41"/>
  <c r="AD300" i="41"/>
  <c r="AC300" i="41"/>
  <c r="AB300" i="41"/>
  <c r="AA300" i="41"/>
  <c r="Z300" i="41"/>
  <c r="Y300" i="41"/>
  <c r="X300" i="41"/>
  <c r="W300" i="41"/>
  <c r="V300" i="41"/>
  <c r="U300" i="41"/>
  <c r="T300" i="41"/>
  <c r="S300" i="41"/>
  <c r="R300" i="41"/>
  <c r="Q300" i="41"/>
  <c r="P300" i="41"/>
  <c r="O300" i="41"/>
  <c r="N300" i="41"/>
  <c r="M300" i="41"/>
  <c r="L300" i="41"/>
  <c r="K300" i="41"/>
  <c r="J300" i="41"/>
  <c r="I300" i="41"/>
  <c r="H300" i="41"/>
  <c r="G300" i="41"/>
  <c r="F300" i="41"/>
  <c r="E300" i="41"/>
  <c r="D300" i="41"/>
  <c r="C167" i="41"/>
  <c r="C300" i="41"/>
  <c r="B167" i="41"/>
  <c r="B300" i="41"/>
  <c r="AR299" i="41"/>
  <c r="AQ299" i="41"/>
  <c r="AP299" i="41"/>
  <c r="AO299" i="41"/>
  <c r="AN299" i="41"/>
  <c r="AM299" i="41"/>
  <c r="AL299" i="41"/>
  <c r="AK299" i="41"/>
  <c r="AJ299" i="41"/>
  <c r="AI299" i="41"/>
  <c r="AH299" i="41"/>
  <c r="AG299" i="41"/>
  <c r="AF299" i="41"/>
  <c r="AE299" i="41"/>
  <c r="AD299" i="41"/>
  <c r="AC299" i="41"/>
  <c r="AB299" i="41"/>
  <c r="AA299" i="41"/>
  <c r="Z299" i="41"/>
  <c r="Y299" i="41"/>
  <c r="X299" i="41"/>
  <c r="W299" i="41"/>
  <c r="V299" i="41"/>
  <c r="U299" i="41"/>
  <c r="T299" i="41"/>
  <c r="S299" i="41"/>
  <c r="R299" i="41"/>
  <c r="Q299" i="41"/>
  <c r="P299" i="41"/>
  <c r="O299" i="41"/>
  <c r="N299" i="41"/>
  <c r="M299" i="41"/>
  <c r="L299" i="41"/>
  <c r="K299" i="41"/>
  <c r="J299" i="41"/>
  <c r="I299" i="41"/>
  <c r="H299" i="41"/>
  <c r="G299" i="41"/>
  <c r="F299" i="41"/>
  <c r="E299" i="41"/>
  <c r="D299" i="41"/>
  <c r="C166" i="41"/>
  <c r="C299" i="41"/>
  <c r="B166" i="41"/>
  <c r="B299" i="41"/>
  <c r="AR298" i="41"/>
  <c r="AQ298" i="41"/>
  <c r="AP298" i="41"/>
  <c r="AO298" i="41"/>
  <c r="AN298" i="41"/>
  <c r="AM298" i="41"/>
  <c r="AL298" i="41"/>
  <c r="AK298" i="41"/>
  <c r="AJ298" i="41"/>
  <c r="AI298" i="41"/>
  <c r="AH298" i="41"/>
  <c r="AG298" i="41"/>
  <c r="AF298" i="41"/>
  <c r="AE298" i="41"/>
  <c r="AD298" i="41"/>
  <c r="AC298" i="41"/>
  <c r="AB298" i="41"/>
  <c r="AA298" i="41"/>
  <c r="Z298" i="41"/>
  <c r="Y298" i="41"/>
  <c r="X298" i="41"/>
  <c r="W298" i="41"/>
  <c r="V298" i="41"/>
  <c r="U298" i="41"/>
  <c r="T298" i="41"/>
  <c r="S298" i="41"/>
  <c r="R298" i="41"/>
  <c r="Q298" i="41"/>
  <c r="P298" i="41"/>
  <c r="O298" i="41"/>
  <c r="N298" i="41"/>
  <c r="M298" i="41"/>
  <c r="L298" i="41"/>
  <c r="K298" i="41"/>
  <c r="J298" i="41"/>
  <c r="I298" i="41"/>
  <c r="H298" i="41"/>
  <c r="G298" i="41"/>
  <c r="F298" i="41"/>
  <c r="E298" i="41"/>
  <c r="D298" i="41"/>
  <c r="C165" i="41"/>
  <c r="C298" i="41"/>
  <c r="B165" i="41"/>
  <c r="B298" i="41"/>
  <c r="AR297" i="41"/>
  <c r="AQ297" i="41"/>
  <c r="AP297" i="41"/>
  <c r="AO297" i="41"/>
  <c r="AN297" i="41"/>
  <c r="AM297" i="41"/>
  <c r="AL297" i="41"/>
  <c r="AK297" i="41"/>
  <c r="AJ297" i="41"/>
  <c r="AI297" i="41"/>
  <c r="AH297" i="41"/>
  <c r="AG297" i="41"/>
  <c r="AF297" i="41"/>
  <c r="AE297" i="41"/>
  <c r="AD297" i="41"/>
  <c r="AC297" i="41"/>
  <c r="AB297" i="41"/>
  <c r="AA297" i="41"/>
  <c r="Z297" i="41"/>
  <c r="Y297" i="41"/>
  <c r="X297" i="41"/>
  <c r="W297" i="41"/>
  <c r="V297" i="41"/>
  <c r="U297" i="41"/>
  <c r="T297" i="41"/>
  <c r="S297" i="41"/>
  <c r="R297" i="41"/>
  <c r="Q297" i="41"/>
  <c r="P297" i="41"/>
  <c r="O297" i="41"/>
  <c r="N297" i="41"/>
  <c r="M297" i="41"/>
  <c r="L297" i="41"/>
  <c r="K297" i="41"/>
  <c r="J297" i="41"/>
  <c r="I297" i="41"/>
  <c r="H297" i="41"/>
  <c r="G297" i="41"/>
  <c r="F297" i="41"/>
  <c r="E297" i="41"/>
  <c r="D297" i="41"/>
  <c r="C164" i="41"/>
  <c r="C297" i="41"/>
  <c r="B164" i="41"/>
  <c r="B297" i="41"/>
  <c r="AR296" i="41"/>
  <c r="AQ296" i="41"/>
  <c r="AP296" i="41"/>
  <c r="AO296" i="41"/>
  <c r="AN296" i="41"/>
  <c r="AM296" i="41"/>
  <c r="AL296" i="41"/>
  <c r="AK296" i="41"/>
  <c r="AJ296" i="41"/>
  <c r="AI296" i="41"/>
  <c r="AH296" i="41"/>
  <c r="AG296" i="41"/>
  <c r="AF296" i="41"/>
  <c r="AE296" i="41"/>
  <c r="AD296" i="41"/>
  <c r="AC296" i="41"/>
  <c r="AB296" i="41"/>
  <c r="AA296" i="41"/>
  <c r="Z296" i="41"/>
  <c r="Y296" i="41"/>
  <c r="X296" i="41"/>
  <c r="W296" i="41"/>
  <c r="V296" i="41"/>
  <c r="U296" i="41"/>
  <c r="T296" i="41"/>
  <c r="S296" i="41"/>
  <c r="R296" i="41"/>
  <c r="Q296" i="41"/>
  <c r="P296" i="41"/>
  <c r="O296" i="41"/>
  <c r="N296" i="41"/>
  <c r="M296" i="41"/>
  <c r="L296" i="41"/>
  <c r="K296" i="41"/>
  <c r="J296" i="41"/>
  <c r="I296" i="41"/>
  <c r="H296" i="41"/>
  <c r="G296" i="41"/>
  <c r="F296" i="41"/>
  <c r="E296" i="41"/>
  <c r="D296" i="41"/>
  <c r="C163" i="41"/>
  <c r="C296" i="41"/>
  <c r="B163" i="41"/>
  <c r="B296" i="41"/>
  <c r="AR295" i="41"/>
  <c r="AQ295" i="41"/>
  <c r="AP295" i="41"/>
  <c r="AO295" i="41"/>
  <c r="AN295" i="41"/>
  <c r="AM295" i="41"/>
  <c r="AL295" i="41"/>
  <c r="AK295" i="41"/>
  <c r="AJ295" i="41"/>
  <c r="AI295" i="41"/>
  <c r="AH295" i="41"/>
  <c r="AG295" i="41"/>
  <c r="AF295" i="41"/>
  <c r="AE295" i="41"/>
  <c r="AD295" i="41"/>
  <c r="AC295" i="41"/>
  <c r="AB295" i="41"/>
  <c r="AA295" i="41"/>
  <c r="Z295" i="41"/>
  <c r="Y295" i="41"/>
  <c r="X295" i="41"/>
  <c r="W295" i="41"/>
  <c r="V295" i="41"/>
  <c r="U295" i="41"/>
  <c r="T295" i="41"/>
  <c r="S295" i="41"/>
  <c r="R295" i="41"/>
  <c r="Q295" i="41"/>
  <c r="P295" i="41"/>
  <c r="O295" i="41"/>
  <c r="N295" i="41"/>
  <c r="M295" i="41"/>
  <c r="L295" i="41"/>
  <c r="K295" i="41"/>
  <c r="J295" i="41"/>
  <c r="I295" i="41"/>
  <c r="H295" i="41"/>
  <c r="G295" i="41"/>
  <c r="F295" i="41"/>
  <c r="E295" i="41"/>
  <c r="D295" i="41"/>
  <c r="C162" i="41"/>
  <c r="C295" i="41"/>
  <c r="B162" i="41"/>
  <c r="B295" i="41"/>
  <c r="AR294" i="41"/>
  <c r="AQ294" i="41"/>
  <c r="AP294" i="41"/>
  <c r="AO294" i="41"/>
  <c r="AN294" i="41"/>
  <c r="AM294" i="41"/>
  <c r="AL294" i="41"/>
  <c r="AK294" i="41"/>
  <c r="AJ294" i="41"/>
  <c r="AI294" i="41"/>
  <c r="AH294" i="41"/>
  <c r="AG294" i="41"/>
  <c r="AF294" i="41"/>
  <c r="AE294" i="41"/>
  <c r="AD294" i="41"/>
  <c r="AC294" i="41"/>
  <c r="AB294" i="41"/>
  <c r="AA294" i="41"/>
  <c r="Z294" i="41"/>
  <c r="Y294" i="41"/>
  <c r="X294" i="41"/>
  <c r="W294" i="41"/>
  <c r="V294" i="41"/>
  <c r="U294" i="41"/>
  <c r="T294" i="41"/>
  <c r="S294" i="41"/>
  <c r="R294" i="41"/>
  <c r="Q294" i="41"/>
  <c r="P294" i="41"/>
  <c r="O294" i="41"/>
  <c r="N294" i="41"/>
  <c r="M294" i="41"/>
  <c r="L294" i="41"/>
  <c r="K294" i="41"/>
  <c r="J294" i="41"/>
  <c r="I294" i="41"/>
  <c r="H294" i="41"/>
  <c r="G294" i="41"/>
  <c r="F294" i="41"/>
  <c r="E294" i="41"/>
  <c r="D294" i="41"/>
  <c r="C161" i="41"/>
  <c r="C294" i="41"/>
  <c r="B161" i="41"/>
  <c r="B294" i="41"/>
  <c r="AR293" i="41"/>
  <c r="AQ293" i="41"/>
  <c r="AP293" i="41"/>
  <c r="AO293" i="41"/>
  <c r="AN293" i="41"/>
  <c r="AM293" i="41"/>
  <c r="AL293" i="41"/>
  <c r="AK293" i="41"/>
  <c r="AJ293" i="41"/>
  <c r="AI293" i="41"/>
  <c r="AH293" i="41"/>
  <c r="AG293" i="41"/>
  <c r="AF293" i="41"/>
  <c r="AE293" i="41"/>
  <c r="AD293" i="41"/>
  <c r="AC293" i="41"/>
  <c r="AB293" i="41"/>
  <c r="AA293" i="41"/>
  <c r="Z293" i="41"/>
  <c r="Y293" i="41"/>
  <c r="X293" i="41"/>
  <c r="W293" i="41"/>
  <c r="V293" i="41"/>
  <c r="U293" i="41"/>
  <c r="T293" i="41"/>
  <c r="S293" i="41"/>
  <c r="R293" i="41"/>
  <c r="Q293" i="41"/>
  <c r="P293" i="41"/>
  <c r="O293" i="41"/>
  <c r="N293" i="41"/>
  <c r="M293" i="41"/>
  <c r="L293" i="41"/>
  <c r="K293" i="41"/>
  <c r="J293" i="41"/>
  <c r="I293" i="41"/>
  <c r="H293" i="41"/>
  <c r="G293" i="41"/>
  <c r="F293" i="41"/>
  <c r="E293" i="41"/>
  <c r="D293" i="41"/>
  <c r="C160" i="41"/>
  <c r="C293" i="41"/>
  <c r="B160" i="41"/>
  <c r="B293" i="41"/>
  <c r="AR292" i="41"/>
  <c r="AQ292" i="41"/>
  <c r="AP292" i="41"/>
  <c r="AO292" i="41"/>
  <c r="AN292" i="41"/>
  <c r="AM292" i="41"/>
  <c r="AL292" i="41"/>
  <c r="AK292" i="41"/>
  <c r="AJ292" i="41"/>
  <c r="AI292" i="41"/>
  <c r="AH292" i="41"/>
  <c r="AG292" i="41"/>
  <c r="AF292" i="41"/>
  <c r="AE292" i="41"/>
  <c r="AD292" i="41"/>
  <c r="AC292" i="41"/>
  <c r="AB292" i="41"/>
  <c r="AA292" i="41"/>
  <c r="Z292" i="41"/>
  <c r="Y292" i="41"/>
  <c r="X292" i="41"/>
  <c r="W292" i="41"/>
  <c r="V292" i="41"/>
  <c r="U292" i="41"/>
  <c r="T292" i="41"/>
  <c r="S292" i="41"/>
  <c r="R292" i="41"/>
  <c r="Q292" i="41"/>
  <c r="P292" i="41"/>
  <c r="O292" i="41"/>
  <c r="N292" i="41"/>
  <c r="M292" i="41"/>
  <c r="L292" i="41"/>
  <c r="K292" i="41"/>
  <c r="J292" i="41"/>
  <c r="I292" i="41"/>
  <c r="H292" i="41"/>
  <c r="G292" i="41"/>
  <c r="F292" i="41"/>
  <c r="E292" i="41"/>
  <c r="D292" i="41"/>
  <c r="C159" i="41"/>
  <c r="C292" i="41"/>
  <c r="B159" i="41"/>
  <c r="B292" i="41"/>
  <c r="AR291" i="41"/>
  <c r="AQ291" i="41"/>
  <c r="AP291" i="41"/>
  <c r="AO291" i="41"/>
  <c r="AN291" i="41"/>
  <c r="AM291" i="41"/>
  <c r="AL291" i="41"/>
  <c r="AK291" i="41"/>
  <c r="AJ291" i="41"/>
  <c r="AI291" i="41"/>
  <c r="AH291" i="41"/>
  <c r="AG291" i="41"/>
  <c r="AF291" i="41"/>
  <c r="AE291" i="41"/>
  <c r="AD291" i="41"/>
  <c r="AC291" i="41"/>
  <c r="AB291" i="41"/>
  <c r="AA291" i="41"/>
  <c r="Z291" i="41"/>
  <c r="Y291" i="41"/>
  <c r="X291" i="41"/>
  <c r="W291" i="41"/>
  <c r="V291" i="41"/>
  <c r="U291" i="41"/>
  <c r="T291" i="41"/>
  <c r="S291" i="41"/>
  <c r="R291" i="41"/>
  <c r="Q291" i="41"/>
  <c r="P291" i="41"/>
  <c r="O291" i="41"/>
  <c r="N291" i="41"/>
  <c r="M291" i="41"/>
  <c r="L291" i="41"/>
  <c r="K291" i="41"/>
  <c r="J291" i="41"/>
  <c r="I291" i="41"/>
  <c r="H291" i="41"/>
  <c r="G291" i="41"/>
  <c r="F291" i="41"/>
  <c r="E291" i="41"/>
  <c r="D291" i="41"/>
  <c r="C158" i="41"/>
  <c r="C291" i="41"/>
  <c r="B158" i="41"/>
  <c r="B291" i="41"/>
  <c r="AR290" i="41"/>
  <c r="AQ290" i="41"/>
  <c r="AP290" i="41"/>
  <c r="AO290" i="41"/>
  <c r="AN290" i="41"/>
  <c r="AM290" i="41"/>
  <c r="AL290" i="41"/>
  <c r="AK290" i="41"/>
  <c r="AJ290" i="41"/>
  <c r="AI290" i="41"/>
  <c r="AH290" i="41"/>
  <c r="AG290" i="41"/>
  <c r="AF290" i="41"/>
  <c r="AE290" i="41"/>
  <c r="AD290" i="41"/>
  <c r="AC290" i="41"/>
  <c r="AB290" i="41"/>
  <c r="AA290" i="41"/>
  <c r="Z290" i="41"/>
  <c r="Y290" i="41"/>
  <c r="X290" i="41"/>
  <c r="W290" i="41"/>
  <c r="V290" i="41"/>
  <c r="U290" i="41"/>
  <c r="T290" i="41"/>
  <c r="S290" i="41"/>
  <c r="R290" i="41"/>
  <c r="Q290" i="41"/>
  <c r="P290" i="41"/>
  <c r="O290" i="41"/>
  <c r="N290" i="41"/>
  <c r="M290" i="41"/>
  <c r="L290" i="41"/>
  <c r="K290" i="41"/>
  <c r="J290" i="41"/>
  <c r="I290" i="41"/>
  <c r="H290" i="41"/>
  <c r="G290" i="41"/>
  <c r="F290" i="41"/>
  <c r="E290" i="41"/>
  <c r="D290" i="41"/>
  <c r="C157" i="41"/>
  <c r="C290" i="41"/>
  <c r="B157" i="41"/>
  <c r="B290" i="41"/>
  <c r="AR289" i="41"/>
  <c r="AQ289" i="41"/>
  <c r="AP289" i="41"/>
  <c r="AO289" i="41"/>
  <c r="AN289" i="41"/>
  <c r="AM289" i="41"/>
  <c r="AL289" i="41"/>
  <c r="AK289" i="41"/>
  <c r="AJ289" i="41"/>
  <c r="AI289" i="41"/>
  <c r="AH289" i="41"/>
  <c r="AG289" i="41"/>
  <c r="AF289" i="41"/>
  <c r="AE289" i="41"/>
  <c r="AD289" i="41"/>
  <c r="AC289" i="41"/>
  <c r="AB289" i="41"/>
  <c r="AA289" i="41"/>
  <c r="Z289" i="41"/>
  <c r="Y289" i="41"/>
  <c r="X289" i="41"/>
  <c r="W289" i="41"/>
  <c r="V289" i="41"/>
  <c r="U289" i="41"/>
  <c r="T289" i="41"/>
  <c r="S289" i="41"/>
  <c r="R289" i="41"/>
  <c r="Q289" i="41"/>
  <c r="P289" i="41"/>
  <c r="O289" i="41"/>
  <c r="N289" i="41"/>
  <c r="M289" i="41"/>
  <c r="L289" i="41"/>
  <c r="K289" i="41"/>
  <c r="J289" i="41"/>
  <c r="I289" i="41"/>
  <c r="H289" i="41"/>
  <c r="G289" i="41"/>
  <c r="F289" i="41"/>
  <c r="E289" i="41"/>
  <c r="D289" i="41"/>
  <c r="C156" i="41"/>
  <c r="C289" i="41"/>
  <c r="B156" i="41"/>
  <c r="B289" i="41"/>
  <c r="AR288" i="41"/>
  <c r="AQ288" i="41"/>
  <c r="AP288" i="41"/>
  <c r="AO288" i="41"/>
  <c r="AN288" i="41"/>
  <c r="AM288" i="41"/>
  <c r="AL288" i="41"/>
  <c r="AK288" i="41"/>
  <c r="AJ288" i="41"/>
  <c r="AI288" i="41"/>
  <c r="AH288" i="41"/>
  <c r="AG288" i="41"/>
  <c r="AF288" i="41"/>
  <c r="AE288" i="41"/>
  <c r="AD288" i="41"/>
  <c r="AC288" i="41"/>
  <c r="AB288" i="41"/>
  <c r="AA288" i="41"/>
  <c r="Z288" i="41"/>
  <c r="Y288" i="41"/>
  <c r="X288" i="41"/>
  <c r="W288" i="41"/>
  <c r="V288" i="41"/>
  <c r="U288" i="41"/>
  <c r="T288" i="41"/>
  <c r="S288" i="41"/>
  <c r="R288" i="41"/>
  <c r="Q288" i="41"/>
  <c r="P288" i="41"/>
  <c r="O288" i="41"/>
  <c r="N288" i="41"/>
  <c r="M288" i="41"/>
  <c r="L288" i="41"/>
  <c r="K288" i="41"/>
  <c r="J288" i="41"/>
  <c r="I288" i="41"/>
  <c r="H288" i="41"/>
  <c r="G288" i="41"/>
  <c r="F288" i="41"/>
  <c r="E288" i="41"/>
  <c r="D288" i="41"/>
  <c r="C155" i="41"/>
  <c r="C288" i="41"/>
  <c r="B155" i="41"/>
  <c r="B288" i="41"/>
  <c r="AR287" i="41"/>
  <c r="AQ287" i="41"/>
  <c r="AP287" i="41"/>
  <c r="AO287" i="41"/>
  <c r="AN287" i="41"/>
  <c r="AM287" i="41"/>
  <c r="AL287" i="41"/>
  <c r="AK287" i="41"/>
  <c r="AJ287" i="41"/>
  <c r="AI287" i="41"/>
  <c r="AH287" i="41"/>
  <c r="AG287" i="41"/>
  <c r="AF287" i="41"/>
  <c r="AE287" i="41"/>
  <c r="AD287" i="41"/>
  <c r="AC287" i="41"/>
  <c r="AB287" i="41"/>
  <c r="AA287" i="41"/>
  <c r="Z287" i="41"/>
  <c r="Y287" i="41"/>
  <c r="X287" i="41"/>
  <c r="W287" i="41"/>
  <c r="V287" i="41"/>
  <c r="U287" i="41"/>
  <c r="T287" i="41"/>
  <c r="S287" i="41"/>
  <c r="R287" i="41"/>
  <c r="Q287" i="41"/>
  <c r="P287" i="41"/>
  <c r="O287" i="41"/>
  <c r="N287" i="41"/>
  <c r="M287" i="41"/>
  <c r="L287" i="41"/>
  <c r="K287" i="41"/>
  <c r="J287" i="41"/>
  <c r="I287" i="41"/>
  <c r="H287" i="41"/>
  <c r="G287" i="41"/>
  <c r="F287" i="41"/>
  <c r="E287" i="41"/>
  <c r="D287" i="41"/>
  <c r="C154" i="41"/>
  <c r="C287" i="41"/>
  <c r="B154" i="41"/>
  <c r="B287" i="41"/>
  <c r="AR286" i="41"/>
  <c r="AQ286" i="41"/>
  <c r="AP286" i="41"/>
  <c r="AO286" i="41"/>
  <c r="AN286" i="41"/>
  <c r="AM286" i="41"/>
  <c r="AL286" i="41"/>
  <c r="AK286" i="41"/>
  <c r="AJ286" i="41"/>
  <c r="AI286" i="41"/>
  <c r="AH286" i="41"/>
  <c r="AG286" i="41"/>
  <c r="AF286" i="41"/>
  <c r="AE286" i="41"/>
  <c r="AD286" i="41"/>
  <c r="AC286" i="41"/>
  <c r="AB286" i="41"/>
  <c r="AA286" i="41"/>
  <c r="Z286" i="41"/>
  <c r="Y286" i="41"/>
  <c r="X286" i="41"/>
  <c r="W286" i="41"/>
  <c r="V286" i="41"/>
  <c r="U286" i="41"/>
  <c r="T286" i="41"/>
  <c r="S286" i="41"/>
  <c r="R286" i="41"/>
  <c r="Q286" i="41"/>
  <c r="P286" i="41"/>
  <c r="O286" i="41"/>
  <c r="N286" i="41"/>
  <c r="M286" i="41"/>
  <c r="L286" i="41"/>
  <c r="K286" i="41"/>
  <c r="J286" i="41"/>
  <c r="I286" i="41"/>
  <c r="H286" i="41"/>
  <c r="G286" i="41"/>
  <c r="F286" i="41"/>
  <c r="E286" i="41"/>
  <c r="D286" i="41"/>
  <c r="C153" i="41"/>
  <c r="C286" i="41"/>
  <c r="B153" i="41"/>
  <c r="B286" i="41"/>
  <c r="AR285" i="41"/>
  <c r="AQ285" i="41"/>
  <c r="AP285" i="41"/>
  <c r="AO285" i="41"/>
  <c r="AN285" i="41"/>
  <c r="AM285" i="41"/>
  <c r="AL285" i="41"/>
  <c r="AK285" i="41"/>
  <c r="AJ285" i="41"/>
  <c r="AI285" i="41"/>
  <c r="AH285" i="41"/>
  <c r="AG285" i="41"/>
  <c r="AF285" i="41"/>
  <c r="AE285" i="41"/>
  <c r="AD285" i="41"/>
  <c r="AC285" i="41"/>
  <c r="AB285" i="41"/>
  <c r="AA285" i="41"/>
  <c r="Z285" i="41"/>
  <c r="Y285" i="41"/>
  <c r="X285" i="41"/>
  <c r="W285" i="41"/>
  <c r="V285" i="41"/>
  <c r="U285" i="41"/>
  <c r="T285" i="41"/>
  <c r="S285" i="41"/>
  <c r="R285" i="41"/>
  <c r="Q285" i="41"/>
  <c r="P285" i="41"/>
  <c r="O285" i="41"/>
  <c r="N285" i="41"/>
  <c r="M285" i="41"/>
  <c r="L285" i="41"/>
  <c r="K285" i="41"/>
  <c r="J285" i="41"/>
  <c r="I285" i="41"/>
  <c r="H285" i="41"/>
  <c r="G285" i="41"/>
  <c r="F285" i="41"/>
  <c r="E285" i="41"/>
  <c r="D285" i="41"/>
  <c r="C152" i="41"/>
  <c r="C285" i="41"/>
  <c r="B152" i="41"/>
  <c r="B285" i="41"/>
  <c r="AR284" i="41"/>
  <c r="AQ284" i="41"/>
  <c r="AP284" i="41"/>
  <c r="AO284" i="41"/>
  <c r="AN284" i="41"/>
  <c r="AM284" i="41"/>
  <c r="AL284" i="41"/>
  <c r="AK284" i="41"/>
  <c r="AJ284" i="41"/>
  <c r="AI284" i="41"/>
  <c r="AH284" i="41"/>
  <c r="AG284" i="41"/>
  <c r="AF284" i="41"/>
  <c r="AE284" i="41"/>
  <c r="AD284" i="41"/>
  <c r="AC284" i="41"/>
  <c r="AB284" i="41"/>
  <c r="AA284" i="41"/>
  <c r="Z284" i="41"/>
  <c r="Y284" i="41"/>
  <c r="X284" i="41"/>
  <c r="W284" i="41"/>
  <c r="V284" i="41"/>
  <c r="U284" i="41"/>
  <c r="T284" i="41"/>
  <c r="S284" i="41"/>
  <c r="R284" i="41"/>
  <c r="Q284" i="41"/>
  <c r="P284" i="41"/>
  <c r="O284" i="41"/>
  <c r="N284" i="41"/>
  <c r="M284" i="41"/>
  <c r="L284" i="41"/>
  <c r="K284" i="41"/>
  <c r="J284" i="41"/>
  <c r="I284" i="41"/>
  <c r="H284" i="41"/>
  <c r="G284" i="41"/>
  <c r="F284" i="41"/>
  <c r="E284" i="41"/>
  <c r="D284" i="41"/>
  <c r="C151" i="41"/>
  <c r="C284" i="41"/>
  <c r="B151" i="41"/>
  <c r="B284" i="41"/>
  <c r="AR283" i="41"/>
  <c r="AQ283" i="41"/>
  <c r="AP283" i="41"/>
  <c r="AO283" i="41"/>
  <c r="AN283" i="41"/>
  <c r="AM283" i="41"/>
  <c r="AL283" i="41"/>
  <c r="AK283" i="41"/>
  <c r="AJ283" i="41"/>
  <c r="AI283" i="41"/>
  <c r="AH283" i="41"/>
  <c r="AG283" i="41"/>
  <c r="AF283" i="41"/>
  <c r="AE283" i="41"/>
  <c r="AD283" i="41"/>
  <c r="AC283" i="41"/>
  <c r="AB283" i="41"/>
  <c r="AA283" i="41"/>
  <c r="Z283" i="41"/>
  <c r="Y283" i="41"/>
  <c r="X283" i="41"/>
  <c r="W283" i="41"/>
  <c r="V283" i="41"/>
  <c r="U283" i="41"/>
  <c r="T283" i="41"/>
  <c r="S283" i="41"/>
  <c r="R283" i="41"/>
  <c r="Q283" i="41"/>
  <c r="P283" i="41"/>
  <c r="O283" i="41"/>
  <c r="N283" i="41"/>
  <c r="M283" i="41"/>
  <c r="L283" i="41"/>
  <c r="K283" i="41"/>
  <c r="J283" i="41"/>
  <c r="I283" i="41"/>
  <c r="H283" i="41"/>
  <c r="G283" i="41"/>
  <c r="F283" i="41"/>
  <c r="E283" i="41"/>
  <c r="D283" i="41"/>
  <c r="C150" i="41"/>
  <c r="C283" i="41"/>
  <c r="B150" i="41"/>
  <c r="B283" i="41"/>
  <c r="AR282" i="41"/>
  <c r="AQ282" i="41"/>
  <c r="AP282" i="41"/>
  <c r="AO282" i="41"/>
  <c r="AN282" i="41"/>
  <c r="AM282" i="41"/>
  <c r="AL282" i="41"/>
  <c r="AK282" i="41"/>
  <c r="AJ282" i="41"/>
  <c r="AI282" i="41"/>
  <c r="AH282" i="41"/>
  <c r="AG282" i="41"/>
  <c r="AF282" i="41"/>
  <c r="AE282" i="41"/>
  <c r="AD282" i="41"/>
  <c r="AC282" i="41"/>
  <c r="AB282" i="41"/>
  <c r="AA282" i="41"/>
  <c r="Z282" i="41"/>
  <c r="Y282" i="41"/>
  <c r="X282" i="41"/>
  <c r="W282" i="41"/>
  <c r="V282" i="41"/>
  <c r="U282" i="41"/>
  <c r="T282" i="41"/>
  <c r="S282" i="41"/>
  <c r="R282" i="41"/>
  <c r="Q282" i="41"/>
  <c r="P282" i="41"/>
  <c r="O282" i="41"/>
  <c r="N282" i="41"/>
  <c r="M282" i="41"/>
  <c r="L282" i="41"/>
  <c r="K282" i="41"/>
  <c r="J282" i="41"/>
  <c r="I282" i="41"/>
  <c r="H282" i="41"/>
  <c r="G282" i="41"/>
  <c r="F282" i="41"/>
  <c r="E282" i="41"/>
  <c r="D282" i="41"/>
  <c r="C149" i="41"/>
  <c r="C282" i="41"/>
  <c r="B149" i="41"/>
  <c r="B282" i="41"/>
  <c r="AR281" i="41"/>
  <c r="AQ281" i="41"/>
  <c r="AP281" i="41"/>
  <c r="AO281" i="41"/>
  <c r="AN281" i="41"/>
  <c r="AM281" i="41"/>
  <c r="AL281" i="41"/>
  <c r="AK281" i="41"/>
  <c r="AJ281" i="41"/>
  <c r="AI281" i="41"/>
  <c r="AH281" i="41"/>
  <c r="AG281" i="41"/>
  <c r="AF281" i="41"/>
  <c r="AE281" i="41"/>
  <c r="AD281" i="41"/>
  <c r="AC281" i="41"/>
  <c r="AB281" i="41"/>
  <c r="AA281" i="41"/>
  <c r="Z281" i="41"/>
  <c r="Y281" i="41"/>
  <c r="X281" i="41"/>
  <c r="W281" i="41"/>
  <c r="V281" i="41"/>
  <c r="U281" i="41"/>
  <c r="T281" i="41"/>
  <c r="S281" i="41"/>
  <c r="R281" i="41"/>
  <c r="Q281" i="41"/>
  <c r="P281" i="41"/>
  <c r="O281" i="41"/>
  <c r="N281" i="41"/>
  <c r="M281" i="41"/>
  <c r="L281" i="41"/>
  <c r="K281" i="41"/>
  <c r="J281" i="41"/>
  <c r="I281" i="41"/>
  <c r="H281" i="41"/>
  <c r="G281" i="41"/>
  <c r="F281" i="41"/>
  <c r="E281" i="41"/>
  <c r="D281" i="41"/>
  <c r="C148" i="41"/>
  <c r="C281" i="41"/>
  <c r="B148" i="41"/>
  <c r="B281" i="41"/>
  <c r="AR280" i="41"/>
  <c r="AQ280" i="41"/>
  <c r="AP280" i="41"/>
  <c r="AO280" i="41"/>
  <c r="AN280" i="41"/>
  <c r="AM280" i="41"/>
  <c r="AL280" i="41"/>
  <c r="AK280" i="41"/>
  <c r="AJ280" i="41"/>
  <c r="AI280" i="41"/>
  <c r="AH280" i="41"/>
  <c r="AG280" i="41"/>
  <c r="AF280" i="41"/>
  <c r="AE280" i="41"/>
  <c r="AD280" i="41"/>
  <c r="AC280" i="41"/>
  <c r="AB280" i="41"/>
  <c r="AA280" i="41"/>
  <c r="Z280" i="41"/>
  <c r="Y280" i="41"/>
  <c r="X280" i="41"/>
  <c r="W280" i="41"/>
  <c r="V280" i="41"/>
  <c r="U280" i="41"/>
  <c r="T280" i="41"/>
  <c r="S280" i="41"/>
  <c r="R280" i="41"/>
  <c r="Q280" i="41"/>
  <c r="P280" i="41"/>
  <c r="O280" i="41"/>
  <c r="N280" i="41"/>
  <c r="M280" i="41"/>
  <c r="L280" i="41"/>
  <c r="K280" i="41"/>
  <c r="J280" i="41"/>
  <c r="I280" i="41"/>
  <c r="H280" i="41"/>
  <c r="G280" i="41"/>
  <c r="F280" i="41"/>
  <c r="E280" i="41"/>
  <c r="D280" i="41"/>
  <c r="C147" i="41"/>
  <c r="C280" i="41"/>
  <c r="B147" i="41"/>
  <c r="B280" i="41"/>
  <c r="AR279" i="41"/>
  <c r="AQ279" i="41"/>
  <c r="AP279" i="41"/>
  <c r="AO279" i="41"/>
  <c r="AN279" i="41"/>
  <c r="AM279" i="41"/>
  <c r="AL279" i="41"/>
  <c r="AK279" i="41"/>
  <c r="AJ279" i="41"/>
  <c r="AI279" i="41"/>
  <c r="AH279" i="41"/>
  <c r="AG279" i="41"/>
  <c r="AF279" i="41"/>
  <c r="AE279" i="41"/>
  <c r="AD279" i="41"/>
  <c r="AC279" i="41"/>
  <c r="AB279" i="41"/>
  <c r="AA279" i="41"/>
  <c r="Z279" i="41"/>
  <c r="Y279" i="41"/>
  <c r="X279" i="41"/>
  <c r="W279" i="41"/>
  <c r="V279" i="41"/>
  <c r="U279" i="41"/>
  <c r="T279" i="41"/>
  <c r="S279" i="41"/>
  <c r="R279" i="41"/>
  <c r="Q279" i="41"/>
  <c r="P279" i="41"/>
  <c r="O279" i="41"/>
  <c r="N279" i="41"/>
  <c r="M279" i="41"/>
  <c r="L279" i="41"/>
  <c r="K279" i="41"/>
  <c r="J279" i="41"/>
  <c r="I279" i="41"/>
  <c r="H279" i="41"/>
  <c r="G279" i="41"/>
  <c r="F279" i="41"/>
  <c r="E279" i="41"/>
  <c r="D279" i="41"/>
  <c r="C146" i="41"/>
  <c r="C279" i="41"/>
  <c r="B146" i="41"/>
  <c r="B279" i="41"/>
  <c r="AR278" i="41"/>
  <c r="AQ278" i="41"/>
  <c r="AP278" i="41"/>
  <c r="AO278" i="41"/>
  <c r="AN278" i="41"/>
  <c r="AM278" i="41"/>
  <c r="AL278" i="41"/>
  <c r="AK278" i="41"/>
  <c r="AJ278" i="41"/>
  <c r="AI278" i="41"/>
  <c r="AH278" i="41"/>
  <c r="AG278" i="41"/>
  <c r="AF278" i="41"/>
  <c r="AE278" i="41"/>
  <c r="AD278" i="41"/>
  <c r="AC278" i="41"/>
  <c r="AB278" i="41"/>
  <c r="AA278" i="41"/>
  <c r="Z278" i="41"/>
  <c r="Y278" i="41"/>
  <c r="X278" i="41"/>
  <c r="W278" i="41"/>
  <c r="V278" i="41"/>
  <c r="U278" i="41"/>
  <c r="T278" i="41"/>
  <c r="S278" i="41"/>
  <c r="R278" i="41"/>
  <c r="Q278" i="41"/>
  <c r="P278" i="41"/>
  <c r="O278" i="41"/>
  <c r="N278" i="41"/>
  <c r="M278" i="41"/>
  <c r="L278" i="41"/>
  <c r="K278" i="41"/>
  <c r="J278" i="41"/>
  <c r="I278" i="41"/>
  <c r="H278" i="41"/>
  <c r="G278" i="41"/>
  <c r="F278" i="41"/>
  <c r="E278" i="41"/>
  <c r="D278" i="41"/>
  <c r="C145" i="41"/>
  <c r="C278" i="41"/>
  <c r="B145" i="41"/>
  <c r="B278" i="41"/>
  <c r="AR277" i="41"/>
  <c r="AQ277" i="41"/>
  <c r="AP277" i="41"/>
  <c r="AO277" i="41"/>
  <c r="AN277" i="41"/>
  <c r="AM277" i="41"/>
  <c r="AL277" i="41"/>
  <c r="AK277" i="41"/>
  <c r="AJ277" i="41"/>
  <c r="AI277" i="41"/>
  <c r="AH277" i="41"/>
  <c r="AG277" i="41"/>
  <c r="AF277" i="41"/>
  <c r="AE277" i="41"/>
  <c r="AD277" i="41"/>
  <c r="AC277" i="41"/>
  <c r="AB277" i="41"/>
  <c r="AA277" i="41"/>
  <c r="Z277" i="41"/>
  <c r="Y277" i="41"/>
  <c r="X277" i="41"/>
  <c r="W277" i="41"/>
  <c r="V277" i="41"/>
  <c r="U277" i="41"/>
  <c r="T277" i="41"/>
  <c r="S277" i="41"/>
  <c r="R277" i="41"/>
  <c r="Q277" i="41"/>
  <c r="P277" i="41"/>
  <c r="O277" i="41"/>
  <c r="N277" i="41"/>
  <c r="M277" i="41"/>
  <c r="L277" i="41"/>
  <c r="K277" i="41"/>
  <c r="J277" i="41"/>
  <c r="I277" i="41"/>
  <c r="H277" i="41"/>
  <c r="G277" i="41"/>
  <c r="F277" i="41"/>
  <c r="E277" i="41"/>
  <c r="D277" i="41"/>
  <c r="C144" i="41"/>
  <c r="C277" i="41"/>
  <c r="B144" i="41"/>
  <c r="B277" i="41"/>
  <c r="AR276" i="41"/>
  <c r="AQ276" i="41"/>
  <c r="AP276" i="41"/>
  <c r="AO276" i="41"/>
  <c r="AN276" i="41"/>
  <c r="AM276" i="41"/>
  <c r="AL276" i="41"/>
  <c r="AK276" i="41"/>
  <c r="AJ276" i="41"/>
  <c r="AI276" i="41"/>
  <c r="AH276" i="41"/>
  <c r="AG276" i="41"/>
  <c r="AF276" i="41"/>
  <c r="AE276" i="41"/>
  <c r="AD276" i="41"/>
  <c r="AC276" i="41"/>
  <c r="AB276" i="41"/>
  <c r="AA276" i="41"/>
  <c r="Z276" i="41"/>
  <c r="Y276" i="41"/>
  <c r="X276" i="41"/>
  <c r="W276" i="41"/>
  <c r="V276" i="41"/>
  <c r="U276" i="41"/>
  <c r="T276" i="41"/>
  <c r="S276" i="41"/>
  <c r="R276" i="41"/>
  <c r="Q276" i="41"/>
  <c r="P276" i="41"/>
  <c r="O276" i="41"/>
  <c r="N276" i="41"/>
  <c r="M276" i="41"/>
  <c r="L276" i="41"/>
  <c r="K276" i="41"/>
  <c r="J276" i="41"/>
  <c r="I276" i="41"/>
  <c r="H276" i="41"/>
  <c r="G276" i="41"/>
  <c r="F276" i="41"/>
  <c r="E276" i="41"/>
  <c r="D276" i="41"/>
  <c r="C143" i="41"/>
  <c r="C276" i="41"/>
  <c r="B143" i="41"/>
  <c r="B276" i="41"/>
  <c r="AR275" i="41"/>
  <c r="AQ275" i="41"/>
  <c r="AP275" i="41"/>
  <c r="AO275" i="41"/>
  <c r="AN275" i="41"/>
  <c r="AM275" i="41"/>
  <c r="AL275" i="41"/>
  <c r="AK275" i="41"/>
  <c r="AJ275" i="41"/>
  <c r="AI275" i="41"/>
  <c r="AH275" i="41"/>
  <c r="AG275" i="41"/>
  <c r="AF275" i="41"/>
  <c r="AE275" i="41"/>
  <c r="AD275" i="41"/>
  <c r="AC275" i="41"/>
  <c r="AB275" i="41"/>
  <c r="AA275" i="41"/>
  <c r="Z275" i="41"/>
  <c r="Y275" i="41"/>
  <c r="X275" i="41"/>
  <c r="W275" i="41"/>
  <c r="V275" i="41"/>
  <c r="U275" i="41"/>
  <c r="T275" i="41"/>
  <c r="S275" i="41"/>
  <c r="R275" i="41"/>
  <c r="Q275" i="41"/>
  <c r="P275" i="41"/>
  <c r="O275" i="41"/>
  <c r="N275" i="41"/>
  <c r="M275" i="41"/>
  <c r="L275" i="41"/>
  <c r="K275" i="41"/>
  <c r="J275" i="41"/>
  <c r="I275" i="41"/>
  <c r="H275" i="41"/>
  <c r="G275" i="41"/>
  <c r="F275" i="41"/>
  <c r="E275" i="41"/>
  <c r="D275" i="41"/>
  <c r="C275" i="41"/>
  <c r="B275" i="41"/>
  <c r="AR274" i="41"/>
  <c r="AQ274" i="41"/>
  <c r="AP274" i="41"/>
  <c r="AO274" i="41"/>
  <c r="AN274" i="41"/>
  <c r="AM274" i="41"/>
  <c r="AL274" i="41"/>
  <c r="AK274" i="41"/>
  <c r="AJ274" i="41"/>
  <c r="AI274" i="41"/>
  <c r="AH274" i="41"/>
  <c r="AG274" i="41"/>
  <c r="AF274" i="41"/>
  <c r="AE274" i="41"/>
  <c r="AD274" i="41"/>
  <c r="AC274" i="41"/>
  <c r="AB274" i="41"/>
  <c r="AA274" i="41"/>
  <c r="Z274" i="41"/>
  <c r="Y274" i="41"/>
  <c r="X274" i="41"/>
  <c r="W274" i="41"/>
  <c r="V274" i="41"/>
  <c r="U274" i="41"/>
  <c r="T274" i="41"/>
  <c r="S274" i="41"/>
  <c r="R274" i="41"/>
  <c r="Q274" i="41"/>
  <c r="P274" i="41"/>
  <c r="O274" i="41"/>
  <c r="N274" i="41"/>
  <c r="M274" i="41"/>
  <c r="L274" i="41"/>
  <c r="K274" i="41"/>
  <c r="J274" i="41"/>
  <c r="I274" i="41"/>
  <c r="H274" i="41"/>
  <c r="G274" i="41"/>
  <c r="F274" i="41"/>
  <c r="E274" i="41"/>
  <c r="D274" i="41"/>
  <c r="C274" i="41"/>
  <c r="B274" i="41"/>
  <c r="AR273" i="41"/>
  <c r="AQ273" i="41"/>
  <c r="AP273" i="41"/>
  <c r="AO273" i="41"/>
  <c r="AN273" i="41"/>
  <c r="AM273" i="41"/>
  <c r="AL273" i="41"/>
  <c r="AK273" i="41"/>
  <c r="AJ273" i="41"/>
  <c r="AI273" i="41"/>
  <c r="AH273" i="41"/>
  <c r="AG273" i="41"/>
  <c r="AF273" i="41"/>
  <c r="AE273" i="41"/>
  <c r="AD273" i="41"/>
  <c r="AC273" i="41"/>
  <c r="AB273" i="41"/>
  <c r="AA273" i="41"/>
  <c r="Z273" i="41"/>
  <c r="Y273" i="41"/>
  <c r="X273" i="41"/>
  <c r="W273" i="41"/>
  <c r="V273" i="41"/>
  <c r="U273" i="41"/>
  <c r="T273" i="41"/>
  <c r="S273" i="41"/>
  <c r="R273" i="41"/>
  <c r="Q273" i="41"/>
  <c r="P273" i="41"/>
  <c r="O273" i="41"/>
  <c r="N273" i="41"/>
  <c r="M273" i="41"/>
  <c r="L273" i="41"/>
  <c r="K273" i="41"/>
  <c r="J273" i="41"/>
  <c r="I273" i="41"/>
  <c r="H273" i="41"/>
  <c r="G273" i="41"/>
  <c r="F273" i="41"/>
  <c r="E273" i="41"/>
  <c r="D273" i="41"/>
  <c r="C273" i="41"/>
  <c r="B273" i="41"/>
  <c r="AR272" i="41"/>
  <c r="AQ272" i="41"/>
  <c r="AP272" i="41"/>
  <c r="AO272" i="41"/>
  <c r="AN272" i="41"/>
  <c r="AM272" i="41"/>
  <c r="AL272" i="41"/>
  <c r="AK272" i="41"/>
  <c r="AJ272" i="41"/>
  <c r="AI272" i="41"/>
  <c r="AH272" i="41"/>
  <c r="AG272" i="41"/>
  <c r="AF272" i="41"/>
  <c r="AE272" i="41"/>
  <c r="AD272" i="41"/>
  <c r="AC272" i="41"/>
  <c r="AB272" i="41"/>
  <c r="AA272" i="41"/>
  <c r="Z272" i="41"/>
  <c r="Y272" i="41"/>
  <c r="X272" i="41"/>
  <c r="W272" i="41"/>
  <c r="V272" i="41"/>
  <c r="U272" i="41"/>
  <c r="T272" i="41"/>
  <c r="S272" i="41"/>
  <c r="R272" i="41"/>
  <c r="Q272" i="41"/>
  <c r="P272" i="41"/>
  <c r="O272" i="41"/>
  <c r="N272" i="41"/>
  <c r="M272" i="41"/>
  <c r="L272" i="41"/>
  <c r="K272" i="41"/>
  <c r="J272" i="41"/>
  <c r="I272" i="41"/>
  <c r="H272" i="41"/>
  <c r="G272" i="41"/>
  <c r="F272" i="41"/>
  <c r="E272" i="41"/>
  <c r="D272" i="41"/>
  <c r="C272" i="41"/>
  <c r="B272" i="41"/>
  <c r="AR271" i="41"/>
  <c r="AQ271" i="41"/>
  <c r="AP271" i="41"/>
  <c r="AO271" i="41"/>
  <c r="AN271" i="41"/>
  <c r="AM271" i="41"/>
  <c r="AL271" i="41"/>
  <c r="AK271" i="41"/>
  <c r="AJ271" i="41"/>
  <c r="AI271" i="41"/>
  <c r="AH271" i="41"/>
  <c r="AG271" i="41"/>
  <c r="AF271" i="41"/>
  <c r="AE271" i="41"/>
  <c r="AD271" i="41"/>
  <c r="AC271" i="41"/>
  <c r="AB271" i="41"/>
  <c r="AA271" i="41"/>
  <c r="Z271" i="41"/>
  <c r="Y271" i="41"/>
  <c r="X271" i="41"/>
  <c r="W271" i="41"/>
  <c r="V271" i="41"/>
  <c r="U271" i="41"/>
  <c r="T271" i="41"/>
  <c r="S271" i="41"/>
  <c r="R271" i="41"/>
  <c r="Q271" i="41"/>
  <c r="P271" i="41"/>
  <c r="O271" i="41"/>
  <c r="N271" i="41"/>
  <c r="M271" i="41"/>
  <c r="L271" i="41"/>
  <c r="K271" i="41"/>
  <c r="J271" i="41"/>
  <c r="I271" i="41"/>
  <c r="H271" i="41"/>
  <c r="G271" i="41"/>
  <c r="F271" i="41"/>
  <c r="E271" i="41"/>
  <c r="D271" i="41"/>
  <c r="C271" i="41"/>
  <c r="B271" i="41"/>
  <c r="AR270" i="41"/>
  <c r="AQ270" i="41"/>
  <c r="AP270" i="41"/>
  <c r="AO270" i="41"/>
  <c r="AN270" i="41"/>
  <c r="AM270" i="41"/>
  <c r="AL270" i="41"/>
  <c r="AK270" i="41"/>
  <c r="AJ270" i="41"/>
  <c r="AI270" i="41"/>
  <c r="AH270" i="41"/>
  <c r="AG270" i="41"/>
  <c r="AF270" i="41"/>
  <c r="AE270" i="41"/>
  <c r="AD270" i="41"/>
  <c r="AC270" i="41"/>
  <c r="AB270" i="41"/>
  <c r="AA270" i="41"/>
  <c r="Z270" i="41"/>
  <c r="Y270" i="41"/>
  <c r="X270" i="41"/>
  <c r="W270" i="41"/>
  <c r="V270" i="41"/>
  <c r="U270" i="41"/>
  <c r="T270" i="41"/>
  <c r="S270" i="41"/>
  <c r="R270" i="41"/>
  <c r="Q270" i="41"/>
  <c r="P270" i="41"/>
  <c r="O270" i="41"/>
  <c r="N270" i="41"/>
  <c r="M270" i="41"/>
  <c r="L270" i="41"/>
  <c r="K270" i="41"/>
  <c r="J270" i="41"/>
  <c r="I270" i="41"/>
  <c r="H270" i="41"/>
  <c r="G270" i="41"/>
  <c r="F270" i="41"/>
  <c r="E270" i="41"/>
  <c r="D270" i="41"/>
  <c r="C270" i="41"/>
  <c r="B270" i="41"/>
  <c r="AR269" i="41"/>
  <c r="AQ269" i="41"/>
  <c r="AP269" i="41"/>
  <c r="AO269" i="41"/>
  <c r="AN269" i="41"/>
  <c r="AM269" i="41"/>
  <c r="AL269" i="41"/>
  <c r="AK269" i="41"/>
  <c r="AJ269" i="41"/>
  <c r="AI269" i="41"/>
  <c r="AH269" i="41"/>
  <c r="AG269" i="41"/>
  <c r="AF269" i="41"/>
  <c r="AE269" i="41"/>
  <c r="AD269" i="41"/>
  <c r="AC269" i="41"/>
  <c r="AB269" i="41"/>
  <c r="AA269" i="41"/>
  <c r="Z269" i="41"/>
  <c r="Y269" i="41"/>
  <c r="X269" i="41"/>
  <c r="W269" i="41"/>
  <c r="V269" i="41"/>
  <c r="U269" i="41"/>
  <c r="T269" i="41"/>
  <c r="S269" i="41"/>
  <c r="R269" i="41"/>
  <c r="Q269" i="41"/>
  <c r="P269" i="41"/>
  <c r="O269" i="41"/>
  <c r="N269" i="41"/>
  <c r="M269" i="41"/>
  <c r="L269" i="41"/>
  <c r="K269" i="41"/>
  <c r="J269" i="41"/>
  <c r="I269" i="41"/>
  <c r="H269" i="41"/>
  <c r="G269" i="41"/>
  <c r="F269" i="41"/>
  <c r="E269" i="41"/>
  <c r="D269" i="41"/>
  <c r="C269" i="41"/>
  <c r="B269" i="41"/>
  <c r="AR268" i="41"/>
  <c r="AQ268" i="41"/>
  <c r="AP268" i="41"/>
  <c r="AO268" i="41"/>
  <c r="AN268" i="41"/>
  <c r="AM268" i="41"/>
  <c r="AL268" i="41"/>
  <c r="AK268" i="41"/>
  <c r="AJ268" i="41"/>
  <c r="AI268" i="41"/>
  <c r="AH268" i="41"/>
  <c r="AG268" i="41"/>
  <c r="AF268" i="41"/>
  <c r="AE268" i="41"/>
  <c r="AD268" i="41"/>
  <c r="AC268" i="41"/>
  <c r="AB268" i="41"/>
  <c r="AA268" i="41"/>
  <c r="Z268" i="41"/>
  <c r="Y268" i="41"/>
  <c r="X268" i="41"/>
  <c r="W268" i="41"/>
  <c r="V268" i="41"/>
  <c r="U268" i="41"/>
  <c r="T268" i="41"/>
  <c r="S268" i="41"/>
  <c r="R268" i="41"/>
  <c r="Q268" i="41"/>
  <c r="P268" i="41"/>
  <c r="O268" i="41"/>
  <c r="N268" i="41"/>
  <c r="M268" i="41"/>
  <c r="L268" i="41"/>
  <c r="K268" i="41"/>
  <c r="J268" i="41"/>
  <c r="I268" i="41"/>
  <c r="H268" i="41"/>
  <c r="G268" i="41"/>
  <c r="F268" i="41"/>
  <c r="E268" i="41"/>
  <c r="D268" i="41"/>
  <c r="C268" i="41"/>
  <c r="B268" i="41"/>
  <c r="AR267" i="41"/>
  <c r="AQ267" i="41"/>
  <c r="AP267" i="41"/>
  <c r="AO267" i="41"/>
  <c r="AN267" i="41"/>
  <c r="AM267" i="41"/>
  <c r="AL267" i="41"/>
  <c r="AK267" i="41"/>
  <c r="AJ267" i="41"/>
  <c r="AI267" i="41"/>
  <c r="AH267" i="41"/>
  <c r="AG267" i="41"/>
  <c r="AF267" i="41"/>
  <c r="AE267" i="41"/>
  <c r="AD267" i="41"/>
  <c r="AC267" i="41"/>
  <c r="AB267" i="41"/>
  <c r="AA267" i="41"/>
  <c r="Z267" i="41"/>
  <c r="Y267" i="41"/>
  <c r="X267" i="41"/>
  <c r="W267" i="41"/>
  <c r="V267" i="41"/>
  <c r="U267" i="41"/>
  <c r="T267" i="41"/>
  <c r="S267" i="41"/>
  <c r="R267" i="41"/>
  <c r="Q267" i="41"/>
  <c r="P267" i="41"/>
  <c r="O267" i="41"/>
  <c r="N267" i="41"/>
  <c r="M267" i="41"/>
  <c r="L267" i="41"/>
  <c r="K267" i="41"/>
  <c r="J267" i="41"/>
  <c r="I267" i="41"/>
  <c r="H267" i="41"/>
  <c r="G267" i="41"/>
  <c r="F267" i="41"/>
  <c r="E267" i="41"/>
  <c r="D267" i="41"/>
  <c r="C267" i="41"/>
  <c r="B267" i="41"/>
  <c r="AR266" i="41"/>
  <c r="AQ266" i="41"/>
  <c r="AP266" i="41"/>
  <c r="AO266" i="41"/>
  <c r="AN266" i="41"/>
  <c r="AM266" i="41"/>
  <c r="AL266" i="41"/>
  <c r="AK266" i="41"/>
  <c r="AJ266" i="41"/>
  <c r="AI266" i="41"/>
  <c r="AH266" i="41"/>
  <c r="AG266" i="41"/>
  <c r="AF266" i="41"/>
  <c r="AE266" i="41"/>
  <c r="AD266" i="41"/>
  <c r="AC266" i="41"/>
  <c r="AB266" i="41"/>
  <c r="AA266" i="41"/>
  <c r="Z266" i="41"/>
  <c r="Y266" i="41"/>
  <c r="X266" i="41"/>
  <c r="W266" i="41"/>
  <c r="V266" i="41"/>
  <c r="U266" i="41"/>
  <c r="T266" i="41"/>
  <c r="S266" i="41"/>
  <c r="R266" i="41"/>
  <c r="Q266" i="41"/>
  <c r="P266" i="41"/>
  <c r="O266" i="41"/>
  <c r="N266" i="41"/>
  <c r="M266" i="41"/>
  <c r="L266" i="41"/>
  <c r="K266" i="41"/>
  <c r="J266" i="41"/>
  <c r="I266" i="41"/>
  <c r="H266" i="41"/>
  <c r="G266" i="41"/>
  <c r="F266" i="41"/>
  <c r="E266" i="41"/>
  <c r="D266" i="41"/>
  <c r="C266" i="41"/>
  <c r="B266" i="41"/>
  <c r="AR265" i="41"/>
  <c r="AQ265" i="41"/>
  <c r="AP265" i="41"/>
  <c r="AO265" i="41"/>
  <c r="AN265" i="41"/>
  <c r="AM265" i="41"/>
  <c r="AL265" i="41"/>
  <c r="AK265" i="41"/>
  <c r="AJ265" i="41"/>
  <c r="AI265" i="41"/>
  <c r="AH265" i="41"/>
  <c r="AG265" i="41"/>
  <c r="AF265" i="41"/>
  <c r="AE265" i="41"/>
  <c r="AD265" i="41"/>
  <c r="AC265" i="41"/>
  <c r="AB265" i="41"/>
  <c r="AA265" i="41"/>
  <c r="Z265" i="41"/>
  <c r="Y265" i="41"/>
  <c r="X265" i="41"/>
  <c r="W265" i="41"/>
  <c r="V265" i="41"/>
  <c r="U265" i="41"/>
  <c r="T265" i="41"/>
  <c r="S265" i="41"/>
  <c r="R265" i="41"/>
  <c r="Q265" i="41"/>
  <c r="P265" i="41"/>
  <c r="O265" i="41"/>
  <c r="N265" i="41"/>
  <c r="M265" i="41"/>
  <c r="L265" i="41"/>
  <c r="K265" i="41"/>
  <c r="J265" i="41"/>
  <c r="I265" i="41"/>
  <c r="H265" i="41"/>
  <c r="G265" i="41"/>
  <c r="F265" i="41"/>
  <c r="E265" i="41"/>
  <c r="D265" i="41"/>
  <c r="C265" i="41"/>
  <c r="B265" i="41"/>
  <c r="AR264" i="41"/>
  <c r="AQ264" i="41"/>
  <c r="AP264" i="41"/>
  <c r="AO264" i="41"/>
  <c r="AN264" i="41"/>
  <c r="AM264" i="41"/>
  <c r="AL264" i="41"/>
  <c r="AK264" i="41"/>
  <c r="AJ264" i="41"/>
  <c r="AI264" i="41"/>
  <c r="AH264" i="41"/>
  <c r="AG264" i="41"/>
  <c r="AF264" i="41"/>
  <c r="AE264" i="41"/>
  <c r="AD264" i="41"/>
  <c r="AC264" i="41"/>
  <c r="AB264" i="41"/>
  <c r="AA264" i="41"/>
  <c r="Z264" i="41"/>
  <c r="Y264" i="41"/>
  <c r="X264" i="41"/>
  <c r="W264" i="41"/>
  <c r="V264" i="41"/>
  <c r="U264" i="41"/>
  <c r="T264" i="41"/>
  <c r="S264" i="41"/>
  <c r="R264" i="41"/>
  <c r="Q264" i="41"/>
  <c r="P264" i="41"/>
  <c r="O264" i="41"/>
  <c r="N264" i="41"/>
  <c r="M264" i="41"/>
  <c r="L264" i="41"/>
  <c r="K264" i="41"/>
  <c r="J264" i="41"/>
  <c r="I264" i="41"/>
  <c r="H264" i="41"/>
  <c r="G264" i="41"/>
  <c r="F264" i="41"/>
  <c r="E264" i="41"/>
  <c r="D264" i="41"/>
  <c r="C264" i="41"/>
  <c r="B264" i="41"/>
  <c r="AR263" i="41"/>
  <c r="AQ263" i="41"/>
  <c r="AP263" i="41"/>
  <c r="AO263" i="41"/>
  <c r="AN263" i="41"/>
  <c r="AM263" i="41"/>
  <c r="AL263" i="41"/>
  <c r="AK263" i="41"/>
  <c r="AJ263" i="41"/>
  <c r="AI263" i="41"/>
  <c r="AH263" i="41"/>
  <c r="AG263" i="41"/>
  <c r="AF263" i="41"/>
  <c r="AE263" i="41"/>
  <c r="AD263" i="41"/>
  <c r="AC263" i="41"/>
  <c r="AB263" i="41"/>
  <c r="AA263" i="41"/>
  <c r="Z263" i="41"/>
  <c r="Y263" i="41"/>
  <c r="X263" i="41"/>
  <c r="W263" i="41"/>
  <c r="V263" i="41"/>
  <c r="U263" i="41"/>
  <c r="T263" i="41"/>
  <c r="S263" i="41"/>
  <c r="R263" i="41"/>
  <c r="Q263" i="41"/>
  <c r="P263" i="41"/>
  <c r="O263" i="41"/>
  <c r="N263" i="41"/>
  <c r="M263" i="41"/>
  <c r="L263" i="41"/>
  <c r="K263" i="41"/>
  <c r="J263" i="41"/>
  <c r="I263" i="41"/>
  <c r="H263" i="41"/>
  <c r="G263" i="41"/>
  <c r="F263" i="41"/>
  <c r="E263" i="41"/>
  <c r="D263" i="41"/>
  <c r="C263" i="41"/>
  <c r="B263" i="41"/>
  <c r="AR262" i="41"/>
  <c r="AQ262" i="41"/>
  <c r="AP262" i="41"/>
  <c r="AO262" i="41"/>
  <c r="AN262" i="41"/>
  <c r="AM262" i="41"/>
  <c r="AL262" i="41"/>
  <c r="AK262" i="41"/>
  <c r="AJ262" i="41"/>
  <c r="AI262" i="41"/>
  <c r="AH262" i="41"/>
  <c r="AG262" i="41"/>
  <c r="AF262" i="41"/>
  <c r="AE262" i="41"/>
  <c r="AD262" i="41"/>
  <c r="AC262" i="41"/>
  <c r="AB262" i="41"/>
  <c r="AA262" i="41"/>
  <c r="Z262" i="41"/>
  <c r="Y262" i="41"/>
  <c r="X262" i="41"/>
  <c r="W262" i="41"/>
  <c r="V262" i="41"/>
  <c r="U262" i="41"/>
  <c r="T262" i="41"/>
  <c r="S262" i="41"/>
  <c r="R262" i="41"/>
  <c r="Q262" i="41"/>
  <c r="P262" i="41"/>
  <c r="O262" i="41"/>
  <c r="N262" i="41"/>
  <c r="M262" i="41"/>
  <c r="L262" i="41"/>
  <c r="K262" i="41"/>
  <c r="J262" i="41"/>
  <c r="I262" i="41"/>
  <c r="H262" i="41"/>
  <c r="G262" i="41"/>
  <c r="F262" i="41"/>
  <c r="E262" i="41"/>
  <c r="D262" i="41"/>
  <c r="C262" i="41"/>
  <c r="B262" i="41"/>
  <c r="AR261" i="41"/>
  <c r="AQ261" i="41"/>
  <c r="AP261" i="41"/>
  <c r="AO261" i="41"/>
  <c r="AN261" i="41"/>
  <c r="AM261" i="41"/>
  <c r="AL261" i="41"/>
  <c r="AK261" i="41"/>
  <c r="AJ261" i="41"/>
  <c r="AI261" i="41"/>
  <c r="AH261" i="41"/>
  <c r="AG261" i="41"/>
  <c r="AF261" i="41"/>
  <c r="AE261" i="41"/>
  <c r="AD261" i="41"/>
  <c r="AC261" i="41"/>
  <c r="AB261" i="41"/>
  <c r="AA261" i="41"/>
  <c r="Z261" i="41"/>
  <c r="Y261" i="41"/>
  <c r="X261" i="41"/>
  <c r="W261" i="41"/>
  <c r="V261" i="41"/>
  <c r="U261" i="41"/>
  <c r="T261" i="41"/>
  <c r="S261" i="41"/>
  <c r="R261" i="41"/>
  <c r="Q261" i="41"/>
  <c r="P261" i="41"/>
  <c r="O261" i="41"/>
  <c r="N261" i="41"/>
  <c r="M261" i="41"/>
  <c r="L261" i="41"/>
  <c r="K261" i="41"/>
  <c r="J261" i="41"/>
  <c r="I261" i="41"/>
  <c r="H261" i="41"/>
  <c r="G261" i="41"/>
  <c r="F261" i="41"/>
  <c r="E261" i="41"/>
  <c r="D261" i="41"/>
  <c r="C261" i="41"/>
  <c r="B261" i="41"/>
  <c r="AR260" i="41"/>
  <c r="AQ260" i="41"/>
  <c r="AP260" i="41"/>
  <c r="AO260" i="41"/>
  <c r="AN260" i="41"/>
  <c r="AM260" i="41"/>
  <c r="AL260" i="41"/>
  <c r="AK260" i="41"/>
  <c r="AJ260" i="41"/>
  <c r="AI260" i="41"/>
  <c r="AH260" i="41"/>
  <c r="AG260" i="41"/>
  <c r="AF260" i="41"/>
  <c r="AE260" i="41"/>
  <c r="AD260" i="41"/>
  <c r="AC260" i="41"/>
  <c r="AB260" i="41"/>
  <c r="AA260" i="41"/>
  <c r="Z260" i="41"/>
  <c r="Y260" i="41"/>
  <c r="X260" i="41"/>
  <c r="W260" i="41"/>
  <c r="V260" i="41"/>
  <c r="U260" i="41"/>
  <c r="T260" i="41"/>
  <c r="S260" i="41"/>
  <c r="R260" i="41"/>
  <c r="Q260" i="41"/>
  <c r="P260" i="41"/>
  <c r="O260" i="41"/>
  <c r="N260" i="41"/>
  <c r="M260" i="41"/>
  <c r="L260" i="41"/>
  <c r="K260" i="41"/>
  <c r="J260" i="41"/>
  <c r="I260" i="41"/>
  <c r="H260" i="41"/>
  <c r="G260" i="41"/>
  <c r="F260" i="41"/>
  <c r="E260" i="41"/>
  <c r="D260" i="41"/>
  <c r="C260" i="41"/>
  <c r="B260" i="41"/>
  <c r="AR259" i="41"/>
  <c r="AQ259" i="41"/>
  <c r="AP259" i="41"/>
  <c r="AO259" i="41"/>
  <c r="AN259" i="41"/>
  <c r="AM259" i="41"/>
  <c r="AL259" i="41"/>
  <c r="AK259" i="41"/>
  <c r="AJ259" i="41"/>
  <c r="AI259" i="41"/>
  <c r="AH259" i="41"/>
  <c r="AG259" i="41"/>
  <c r="AF259" i="41"/>
  <c r="AE259" i="41"/>
  <c r="AD259" i="41"/>
  <c r="AC259" i="41"/>
  <c r="AB259" i="41"/>
  <c r="AA259" i="41"/>
  <c r="Z259" i="41"/>
  <c r="Y259" i="41"/>
  <c r="X259" i="41"/>
  <c r="W259" i="41"/>
  <c r="V259" i="41"/>
  <c r="U259" i="41"/>
  <c r="T259" i="41"/>
  <c r="S259" i="41"/>
  <c r="R259" i="41"/>
  <c r="Q259" i="41"/>
  <c r="P259" i="41"/>
  <c r="O259" i="41"/>
  <c r="N259" i="41"/>
  <c r="M259" i="41"/>
  <c r="L259" i="41"/>
  <c r="K259" i="41"/>
  <c r="J259" i="41"/>
  <c r="I259" i="41"/>
  <c r="H259" i="41"/>
  <c r="G259" i="41"/>
  <c r="F259" i="41"/>
  <c r="E259" i="41"/>
  <c r="D259" i="41"/>
  <c r="C259" i="41"/>
  <c r="B259" i="41"/>
  <c r="AR258" i="41"/>
  <c r="AQ258" i="41"/>
  <c r="AP258" i="41"/>
  <c r="AO258" i="41"/>
  <c r="AN258" i="41"/>
  <c r="AM258" i="41"/>
  <c r="AL258" i="41"/>
  <c r="AK258" i="41"/>
  <c r="AJ258" i="41"/>
  <c r="AI258" i="41"/>
  <c r="AH258" i="41"/>
  <c r="AG258" i="41"/>
  <c r="AF258" i="41"/>
  <c r="AE258" i="41"/>
  <c r="AD258" i="41"/>
  <c r="AC258" i="41"/>
  <c r="AB258" i="41"/>
  <c r="AA258" i="41"/>
  <c r="Z258" i="41"/>
  <c r="Y258" i="41"/>
  <c r="X258" i="41"/>
  <c r="W258" i="41"/>
  <c r="V258" i="41"/>
  <c r="U258" i="41"/>
  <c r="T258" i="41"/>
  <c r="S258" i="41"/>
  <c r="R258" i="41"/>
  <c r="Q258" i="41"/>
  <c r="P258" i="41"/>
  <c r="O258" i="41"/>
  <c r="N258" i="41"/>
  <c r="M258" i="41"/>
  <c r="L258" i="41"/>
  <c r="K258" i="41"/>
  <c r="J258" i="41"/>
  <c r="I258" i="41"/>
  <c r="H258" i="41"/>
  <c r="G258" i="41"/>
  <c r="F258" i="41"/>
  <c r="E258" i="41"/>
  <c r="D258" i="41"/>
  <c r="C258" i="41"/>
  <c r="B258" i="41"/>
  <c r="AR257" i="41"/>
  <c r="AQ257" i="41"/>
  <c r="AP257" i="41"/>
  <c r="AO257" i="41"/>
  <c r="AN257" i="41"/>
  <c r="AM257" i="41"/>
  <c r="AL257" i="41"/>
  <c r="AK257" i="41"/>
  <c r="AJ257" i="41"/>
  <c r="AI257" i="41"/>
  <c r="AH257" i="41"/>
  <c r="AG257" i="41"/>
  <c r="AF257" i="41"/>
  <c r="AE257" i="41"/>
  <c r="AD257" i="41"/>
  <c r="AC257" i="41"/>
  <c r="AB257" i="41"/>
  <c r="AA257" i="41"/>
  <c r="Z257" i="41"/>
  <c r="Y257" i="41"/>
  <c r="X257" i="41"/>
  <c r="W257" i="41"/>
  <c r="V257" i="41"/>
  <c r="U257" i="41"/>
  <c r="T257" i="41"/>
  <c r="S257" i="41"/>
  <c r="R257" i="41"/>
  <c r="Q257" i="41"/>
  <c r="P257" i="41"/>
  <c r="O257" i="41"/>
  <c r="N257" i="41"/>
  <c r="M257" i="41"/>
  <c r="L257" i="41"/>
  <c r="K257" i="41"/>
  <c r="J257" i="41"/>
  <c r="I257" i="41"/>
  <c r="H257" i="41"/>
  <c r="G257" i="41"/>
  <c r="F257" i="41"/>
  <c r="E257" i="41"/>
  <c r="D257" i="41"/>
  <c r="C257" i="41"/>
  <c r="B257" i="41"/>
  <c r="AR256" i="41"/>
  <c r="AQ256" i="41"/>
  <c r="AP256" i="41"/>
  <c r="AO256" i="41"/>
  <c r="AN256" i="41"/>
  <c r="AM256" i="41"/>
  <c r="AL256" i="41"/>
  <c r="AK256" i="41"/>
  <c r="AJ256" i="41"/>
  <c r="AI256" i="41"/>
  <c r="AH256" i="41"/>
  <c r="AG256" i="41"/>
  <c r="AF256" i="41"/>
  <c r="AE256" i="41"/>
  <c r="AD256" i="41"/>
  <c r="AC256" i="41"/>
  <c r="AB256" i="41"/>
  <c r="AA256" i="41"/>
  <c r="Z256" i="41"/>
  <c r="Y256" i="41"/>
  <c r="X256" i="41"/>
  <c r="W256" i="41"/>
  <c r="V256" i="41"/>
  <c r="U256" i="41"/>
  <c r="T256" i="41"/>
  <c r="S256" i="41"/>
  <c r="R256" i="41"/>
  <c r="Q256" i="41"/>
  <c r="P256" i="41"/>
  <c r="O256" i="41"/>
  <c r="N256" i="41"/>
  <c r="M256" i="41"/>
  <c r="L256" i="41"/>
  <c r="K256" i="41"/>
  <c r="J256" i="41"/>
  <c r="I256" i="41"/>
  <c r="H256" i="41"/>
  <c r="G256" i="41"/>
  <c r="F256" i="41"/>
  <c r="E256" i="41"/>
  <c r="D256" i="41"/>
  <c r="C256" i="41"/>
  <c r="B256" i="41"/>
  <c r="AR255" i="41"/>
  <c r="AQ255" i="41"/>
  <c r="AP255" i="41"/>
  <c r="AO255" i="41"/>
  <c r="AN255" i="41"/>
  <c r="AM255" i="41"/>
  <c r="AL255" i="41"/>
  <c r="AK255" i="41"/>
  <c r="AJ255" i="41"/>
  <c r="AI255" i="41"/>
  <c r="AH255" i="41"/>
  <c r="AG255" i="41"/>
  <c r="AF255" i="41"/>
  <c r="AE255" i="41"/>
  <c r="AD255" i="41"/>
  <c r="AC255" i="41"/>
  <c r="AB255" i="41"/>
  <c r="AA255" i="41"/>
  <c r="Z255" i="41"/>
  <c r="Y255" i="41"/>
  <c r="X255" i="41"/>
  <c r="W255" i="41"/>
  <c r="V255" i="41"/>
  <c r="U255" i="41"/>
  <c r="T255" i="41"/>
  <c r="S255" i="41"/>
  <c r="R255" i="41"/>
  <c r="Q255" i="41"/>
  <c r="P255" i="41"/>
  <c r="O255" i="41"/>
  <c r="N255" i="41"/>
  <c r="M255" i="41"/>
  <c r="L255" i="41"/>
  <c r="K255" i="41"/>
  <c r="J255" i="41"/>
  <c r="I255" i="41"/>
  <c r="H255" i="41"/>
  <c r="G255" i="41"/>
  <c r="F255" i="41"/>
  <c r="E255" i="41"/>
  <c r="D255" i="41"/>
  <c r="C255" i="41"/>
  <c r="B255" i="41"/>
  <c r="AR254" i="41"/>
  <c r="AQ254" i="41"/>
  <c r="AP254" i="41"/>
  <c r="AO254" i="41"/>
  <c r="AN254" i="41"/>
  <c r="AM254" i="41"/>
  <c r="AL254" i="41"/>
  <c r="AK254" i="41"/>
  <c r="AJ254" i="41"/>
  <c r="AI254" i="41"/>
  <c r="AH254" i="41"/>
  <c r="AG254" i="41"/>
  <c r="AF254" i="41"/>
  <c r="AE254" i="41"/>
  <c r="AD254" i="41"/>
  <c r="AC254" i="41"/>
  <c r="AB254" i="41"/>
  <c r="AA254" i="41"/>
  <c r="Z254" i="41"/>
  <c r="Y254" i="41"/>
  <c r="X254" i="41"/>
  <c r="W254" i="41"/>
  <c r="V254" i="41"/>
  <c r="U254" i="41"/>
  <c r="T254" i="41"/>
  <c r="S254" i="41"/>
  <c r="R254" i="41"/>
  <c r="Q254" i="41"/>
  <c r="P254" i="41"/>
  <c r="O254" i="41"/>
  <c r="N254" i="41"/>
  <c r="M254" i="41"/>
  <c r="L254" i="41"/>
  <c r="K254" i="41"/>
  <c r="J254" i="41"/>
  <c r="I254" i="41"/>
  <c r="H254" i="41"/>
  <c r="G254" i="41"/>
  <c r="F254" i="41"/>
  <c r="E254" i="41"/>
  <c r="D254" i="41"/>
  <c r="C254" i="41"/>
  <c r="B254" i="41"/>
  <c r="AR253" i="41"/>
  <c r="AQ253" i="41"/>
  <c r="AP253" i="41"/>
  <c r="AO253" i="41"/>
  <c r="AN253" i="41"/>
  <c r="AM253" i="41"/>
  <c r="AL253" i="41"/>
  <c r="AK253" i="41"/>
  <c r="AJ253" i="41"/>
  <c r="AI253" i="41"/>
  <c r="AH253" i="41"/>
  <c r="AG253" i="41"/>
  <c r="AF253" i="41"/>
  <c r="AE253" i="41"/>
  <c r="AD253" i="41"/>
  <c r="AC253" i="41"/>
  <c r="AB253" i="41"/>
  <c r="AA253" i="41"/>
  <c r="Z253" i="41"/>
  <c r="Y253" i="41"/>
  <c r="X253" i="41"/>
  <c r="W253" i="41"/>
  <c r="V253" i="41"/>
  <c r="U253" i="41"/>
  <c r="T253" i="41"/>
  <c r="S253" i="41"/>
  <c r="R253" i="41"/>
  <c r="Q253" i="41"/>
  <c r="P253" i="41"/>
  <c r="O253" i="41"/>
  <c r="N253" i="41"/>
  <c r="M253" i="41"/>
  <c r="L253" i="41"/>
  <c r="K253" i="41"/>
  <c r="J253" i="41"/>
  <c r="I253" i="41"/>
  <c r="H253" i="41"/>
  <c r="G253" i="41"/>
  <c r="F253" i="41"/>
  <c r="E253" i="41"/>
  <c r="D253" i="41"/>
  <c r="C253" i="41"/>
  <c r="B253" i="41"/>
  <c r="AR252" i="41"/>
  <c r="AQ252" i="41"/>
  <c r="AP252" i="41"/>
  <c r="AO252" i="41"/>
  <c r="AN252" i="41"/>
  <c r="AM252" i="41"/>
  <c r="AL252" i="41"/>
  <c r="AK252" i="41"/>
  <c r="AJ252" i="41"/>
  <c r="AI252" i="41"/>
  <c r="AH252" i="41"/>
  <c r="AG252" i="41"/>
  <c r="AF252" i="41"/>
  <c r="AE252" i="41"/>
  <c r="AD252" i="41"/>
  <c r="AC252" i="41"/>
  <c r="AB252" i="41"/>
  <c r="AA252" i="41"/>
  <c r="Z252" i="41"/>
  <c r="Y252" i="41"/>
  <c r="X252" i="41"/>
  <c r="W252" i="41"/>
  <c r="V252" i="41"/>
  <c r="U252" i="41"/>
  <c r="T252" i="41"/>
  <c r="S252" i="41"/>
  <c r="R252" i="41"/>
  <c r="Q252" i="41"/>
  <c r="P252" i="41"/>
  <c r="O252" i="41"/>
  <c r="N252" i="41"/>
  <c r="M252" i="41"/>
  <c r="L252" i="41"/>
  <c r="K252" i="41"/>
  <c r="J252" i="41"/>
  <c r="I252" i="41"/>
  <c r="H252" i="41"/>
  <c r="G252" i="41"/>
  <c r="F252" i="41"/>
  <c r="E252" i="41"/>
  <c r="D252" i="41"/>
  <c r="C252" i="41"/>
  <c r="B252" i="41"/>
  <c r="AR251" i="41"/>
  <c r="AQ251" i="41"/>
  <c r="AP251" i="41"/>
  <c r="AO251" i="41"/>
  <c r="AN251" i="41"/>
  <c r="AM251" i="41"/>
  <c r="AL251" i="41"/>
  <c r="AK251" i="41"/>
  <c r="AJ251" i="41"/>
  <c r="AI251" i="41"/>
  <c r="AH251" i="41"/>
  <c r="AG251" i="41"/>
  <c r="AF251" i="41"/>
  <c r="AE251" i="41"/>
  <c r="AD251" i="41"/>
  <c r="AC251" i="41"/>
  <c r="AB251" i="41"/>
  <c r="AA251" i="41"/>
  <c r="Z251" i="41"/>
  <c r="Y251" i="41"/>
  <c r="X251" i="41"/>
  <c r="W251" i="41"/>
  <c r="V251" i="41"/>
  <c r="U251" i="41"/>
  <c r="T251" i="41"/>
  <c r="S251" i="41"/>
  <c r="R251" i="41"/>
  <c r="Q251" i="41"/>
  <c r="P251" i="41"/>
  <c r="O251" i="41"/>
  <c r="N251" i="41"/>
  <c r="M251" i="41"/>
  <c r="L251" i="41"/>
  <c r="K251" i="41"/>
  <c r="J251" i="41"/>
  <c r="I251" i="41"/>
  <c r="H251" i="41"/>
  <c r="G251" i="41"/>
  <c r="F251" i="41"/>
  <c r="E251" i="41"/>
  <c r="D251" i="41"/>
  <c r="C251" i="41"/>
  <c r="B251" i="41"/>
  <c r="AR250" i="41"/>
  <c r="AQ250" i="41"/>
  <c r="AP250" i="41"/>
  <c r="AO250" i="41"/>
  <c r="AN250" i="41"/>
  <c r="AM250" i="41"/>
  <c r="AL250" i="41"/>
  <c r="AK250" i="41"/>
  <c r="AJ250" i="41"/>
  <c r="AI250" i="41"/>
  <c r="AH250" i="41"/>
  <c r="AG250" i="41"/>
  <c r="AF250" i="41"/>
  <c r="AE250" i="41"/>
  <c r="AD250" i="41"/>
  <c r="AC250" i="41"/>
  <c r="AB250" i="41"/>
  <c r="AA250" i="41"/>
  <c r="Z250" i="41"/>
  <c r="Y250" i="41"/>
  <c r="X250" i="41"/>
  <c r="W250" i="41"/>
  <c r="V250" i="41"/>
  <c r="U250" i="41"/>
  <c r="T250" i="41"/>
  <c r="S250" i="41"/>
  <c r="R250" i="41"/>
  <c r="Q250" i="41"/>
  <c r="P250" i="41"/>
  <c r="O250" i="41"/>
  <c r="N250" i="41"/>
  <c r="M250" i="41"/>
  <c r="L250" i="41"/>
  <c r="K250" i="41"/>
  <c r="J250" i="41"/>
  <c r="I250" i="41"/>
  <c r="H250" i="41"/>
  <c r="G250" i="41"/>
  <c r="F250" i="41"/>
  <c r="E250" i="41"/>
  <c r="D250" i="41"/>
  <c r="C250" i="41"/>
  <c r="B250" i="41"/>
  <c r="AR249" i="41"/>
  <c r="AQ249" i="41"/>
  <c r="AP249" i="41"/>
  <c r="AO249" i="41"/>
  <c r="AN249" i="41"/>
  <c r="AM249" i="41"/>
  <c r="AL249" i="41"/>
  <c r="AK249" i="41"/>
  <c r="AJ249" i="41"/>
  <c r="AI249" i="41"/>
  <c r="AH249" i="41"/>
  <c r="AG249" i="41"/>
  <c r="AF249" i="41"/>
  <c r="AE249" i="41"/>
  <c r="AD249" i="41"/>
  <c r="AC249" i="41"/>
  <c r="AB249" i="41"/>
  <c r="AA249" i="41"/>
  <c r="Z249" i="41"/>
  <c r="Y249" i="41"/>
  <c r="X249" i="41"/>
  <c r="W249" i="41"/>
  <c r="V249" i="41"/>
  <c r="U249" i="41"/>
  <c r="T249" i="41"/>
  <c r="S249" i="41"/>
  <c r="R249" i="41"/>
  <c r="Q249" i="41"/>
  <c r="P249" i="41"/>
  <c r="O249" i="41"/>
  <c r="N249" i="41"/>
  <c r="M249" i="41"/>
  <c r="L249" i="41"/>
  <c r="K249" i="41"/>
  <c r="J249" i="41"/>
  <c r="I249" i="41"/>
  <c r="H249" i="41"/>
  <c r="G249" i="41"/>
  <c r="F249" i="41"/>
  <c r="E249" i="41"/>
  <c r="D249" i="41"/>
  <c r="C249" i="41"/>
  <c r="B249" i="41"/>
  <c r="AR248" i="41"/>
  <c r="AQ248" i="41"/>
  <c r="AP248" i="41"/>
  <c r="AO248" i="41"/>
  <c r="AN248" i="41"/>
  <c r="AM248" i="41"/>
  <c r="AL248" i="41"/>
  <c r="AK248" i="41"/>
  <c r="AJ248" i="41"/>
  <c r="AI248" i="41"/>
  <c r="AH248" i="41"/>
  <c r="AG248" i="41"/>
  <c r="AF248" i="41"/>
  <c r="AE248" i="41"/>
  <c r="AD248" i="41"/>
  <c r="AC248" i="41"/>
  <c r="AB248" i="41"/>
  <c r="AA248" i="41"/>
  <c r="Z248" i="41"/>
  <c r="Y248" i="41"/>
  <c r="X248" i="41"/>
  <c r="W248" i="41"/>
  <c r="V248" i="41"/>
  <c r="U248" i="41"/>
  <c r="T248" i="41"/>
  <c r="S248" i="41"/>
  <c r="R248" i="41"/>
  <c r="Q248" i="41"/>
  <c r="P248" i="41"/>
  <c r="O248" i="41"/>
  <c r="N248" i="41"/>
  <c r="M248" i="41"/>
  <c r="L248" i="41"/>
  <c r="K248" i="41"/>
  <c r="J248" i="41"/>
  <c r="I248" i="41"/>
  <c r="H248" i="41"/>
  <c r="G248" i="41"/>
  <c r="F248" i="41"/>
  <c r="E248" i="41"/>
  <c r="D248" i="41"/>
  <c r="C248" i="41"/>
  <c r="B248" i="41"/>
  <c r="AR247" i="41"/>
  <c r="AQ247" i="41"/>
  <c r="AP247" i="41"/>
  <c r="AO247" i="41"/>
  <c r="AN247" i="41"/>
  <c r="AM247" i="41"/>
  <c r="AL247" i="41"/>
  <c r="AK247" i="41"/>
  <c r="AJ247" i="41"/>
  <c r="AI247" i="41"/>
  <c r="AH247" i="41"/>
  <c r="AG247" i="41"/>
  <c r="AF247" i="41"/>
  <c r="AE247" i="41"/>
  <c r="AD247" i="41"/>
  <c r="AC247" i="41"/>
  <c r="AB247" i="41"/>
  <c r="AA247" i="41"/>
  <c r="Z247" i="41"/>
  <c r="Y247" i="41"/>
  <c r="X247" i="41"/>
  <c r="W247" i="41"/>
  <c r="V247" i="41"/>
  <c r="U247" i="41"/>
  <c r="T247" i="41"/>
  <c r="S247" i="41"/>
  <c r="R247" i="41"/>
  <c r="Q247" i="41"/>
  <c r="P247" i="41"/>
  <c r="O247" i="41"/>
  <c r="N247" i="41"/>
  <c r="M247" i="41"/>
  <c r="L247" i="41"/>
  <c r="K247" i="41"/>
  <c r="J247" i="41"/>
  <c r="I247" i="41"/>
  <c r="H247" i="41"/>
  <c r="G247" i="41"/>
  <c r="F247" i="41"/>
  <c r="E247" i="41"/>
  <c r="D247" i="41"/>
  <c r="C247" i="41"/>
  <c r="B247" i="41"/>
  <c r="AR246" i="41"/>
  <c r="AQ246" i="41"/>
  <c r="AP246" i="41"/>
  <c r="AO246" i="41"/>
  <c r="AN246" i="41"/>
  <c r="AM246" i="41"/>
  <c r="AL246" i="41"/>
  <c r="AK246" i="41"/>
  <c r="AJ246" i="41"/>
  <c r="AI246" i="41"/>
  <c r="AH246" i="41"/>
  <c r="AG246" i="41"/>
  <c r="AF246" i="41"/>
  <c r="AE246" i="41"/>
  <c r="AD246" i="41"/>
  <c r="AC246" i="41"/>
  <c r="AB246" i="41"/>
  <c r="AA246" i="41"/>
  <c r="Z246" i="41"/>
  <c r="Y246" i="41"/>
  <c r="X246" i="41"/>
  <c r="W246" i="41"/>
  <c r="V246" i="41"/>
  <c r="U246" i="41"/>
  <c r="T246" i="41"/>
  <c r="S246" i="41"/>
  <c r="R246" i="41"/>
  <c r="Q246" i="41"/>
  <c r="P246" i="41"/>
  <c r="O246" i="41"/>
  <c r="N246" i="41"/>
  <c r="M246" i="41"/>
  <c r="L246" i="41"/>
  <c r="K246" i="41"/>
  <c r="J246" i="41"/>
  <c r="I246" i="41"/>
  <c r="H246" i="41"/>
  <c r="G246" i="41"/>
  <c r="F246" i="41"/>
  <c r="E246" i="41"/>
  <c r="D246" i="41"/>
  <c r="C246" i="41"/>
  <c r="B246" i="41"/>
  <c r="AR245" i="41"/>
  <c r="AQ245" i="41"/>
  <c r="AP245" i="41"/>
  <c r="AO245" i="41"/>
  <c r="AN245" i="41"/>
  <c r="AM245" i="41"/>
  <c r="AL245" i="41"/>
  <c r="AK245" i="41"/>
  <c r="AJ245" i="41"/>
  <c r="AI245" i="41"/>
  <c r="AH245" i="41"/>
  <c r="AG245" i="41"/>
  <c r="AF245" i="41"/>
  <c r="AE245" i="41"/>
  <c r="AD245" i="41"/>
  <c r="AC245" i="41"/>
  <c r="AB245" i="41"/>
  <c r="AA245" i="41"/>
  <c r="Z245" i="41"/>
  <c r="Y245" i="41"/>
  <c r="X245" i="41"/>
  <c r="W245" i="41"/>
  <c r="V245" i="41"/>
  <c r="U245" i="41"/>
  <c r="T245" i="41"/>
  <c r="S245" i="41"/>
  <c r="R245" i="41"/>
  <c r="Q245" i="41"/>
  <c r="P245" i="41"/>
  <c r="O245" i="41"/>
  <c r="N245" i="41"/>
  <c r="M245" i="41"/>
  <c r="L245" i="41"/>
  <c r="K245" i="41"/>
  <c r="J245" i="41"/>
  <c r="I245" i="41"/>
  <c r="H245" i="41"/>
  <c r="G245" i="41"/>
  <c r="F245" i="41"/>
  <c r="E245" i="41"/>
  <c r="D245" i="41"/>
  <c r="C245" i="41"/>
  <c r="B245" i="41"/>
  <c r="AR244" i="41"/>
  <c r="AQ244" i="41"/>
  <c r="AP244" i="41"/>
  <c r="AO244" i="41"/>
  <c r="AN244" i="41"/>
  <c r="AM244" i="41"/>
  <c r="AL244" i="41"/>
  <c r="AK244" i="41"/>
  <c r="AJ244" i="41"/>
  <c r="AI244" i="41"/>
  <c r="AH244" i="41"/>
  <c r="AG244" i="41"/>
  <c r="AF244" i="41"/>
  <c r="AE244" i="41"/>
  <c r="AD244" i="41"/>
  <c r="AC244" i="41"/>
  <c r="AB244" i="41"/>
  <c r="AA244" i="41"/>
  <c r="Z244" i="41"/>
  <c r="Y244" i="41"/>
  <c r="X244" i="41"/>
  <c r="W244" i="41"/>
  <c r="V244" i="41"/>
  <c r="U244" i="41"/>
  <c r="T244" i="41"/>
  <c r="S244" i="41"/>
  <c r="R244" i="41"/>
  <c r="Q244" i="41"/>
  <c r="P244" i="41"/>
  <c r="O244" i="41"/>
  <c r="N244" i="41"/>
  <c r="M244" i="41"/>
  <c r="L244" i="41"/>
  <c r="K244" i="41"/>
  <c r="J244" i="41"/>
  <c r="I244" i="41"/>
  <c r="H244" i="41"/>
  <c r="G244" i="41"/>
  <c r="F244" i="41"/>
  <c r="E244" i="41"/>
  <c r="D244" i="41"/>
  <c r="C244" i="41"/>
  <c r="B244" i="41"/>
  <c r="AR243" i="41"/>
  <c r="AQ243" i="41"/>
  <c r="AP243" i="41"/>
  <c r="AO243" i="41"/>
  <c r="AN243" i="41"/>
  <c r="AM243" i="41"/>
  <c r="AL243" i="41"/>
  <c r="AK243" i="41"/>
  <c r="AJ243" i="41"/>
  <c r="AI243" i="41"/>
  <c r="AH243" i="41"/>
  <c r="AG243" i="41"/>
  <c r="AF243" i="41"/>
  <c r="AE243" i="41"/>
  <c r="AD243" i="41"/>
  <c r="AC243" i="41"/>
  <c r="AB243" i="41"/>
  <c r="AA243" i="41"/>
  <c r="Z243" i="41"/>
  <c r="Y243" i="41"/>
  <c r="X243" i="41"/>
  <c r="W243" i="41"/>
  <c r="V243" i="41"/>
  <c r="U243" i="41"/>
  <c r="T243" i="41"/>
  <c r="S243" i="41"/>
  <c r="R243" i="41"/>
  <c r="Q243" i="41"/>
  <c r="P243" i="41"/>
  <c r="O243" i="41"/>
  <c r="N243" i="41"/>
  <c r="M243" i="41"/>
  <c r="L243" i="41"/>
  <c r="K243" i="41"/>
  <c r="J243" i="41"/>
  <c r="I243" i="41"/>
  <c r="H243" i="41"/>
  <c r="G243" i="41"/>
  <c r="F243" i="41"/>
  <c r="E243" i="41"/>
  <c r="D243" i="41"/>
  <c r="C243" i="41"/>
  <c r="B243" i="41"/>
  <c r="AR242" i="41"/>
  <c r="AQ242" i="41"/>
  <c r="AP242" i="41"/>
  <c r="AO242" i="41"/>
  <c r="AN242" i="41"/>
  <c r="AM242" i="41"/>
  <c r="AL242" i="41"/>
  <c r="AK242" i="41"/>
  <c r="AJ242" i="41"/>
  <c r="AI242" i="41"/>
  <c r="AH242" i="41"/>
  <c r="AG242" i="41"/>
  <c r="AF242" i="41"/>
  <c r="AE242" i="41"/>
  <c r="AD242" i="41"/>
  <c r="AC242" i="41"/>
  <c r="AB242" i="41"/>
  <c r="AA242" i="41"/>
  <c r="Z242" i="41"/>
  <c r="Y242" i="41"/>
  <c r="X242" i="41"/>
  <c r="W242" i="41"/>
  <c r="V242" i="41"/>
  <c r="U242" i="41"/>
  <c r="T242" i="41"/>
  <c r="S242" i="41"/>
  <c r="R242" i="41"/>
  <c r="Q242" i="41"/>
  <c r="P242" i="41"/>
  <c r="O242" i="41"/>
  <c r="N242" i="41"/>
  <c r="M242" i="41"/>
  <c r="L242" i="41"/>
  <c r="K242" i="41"/>
  <c r="J242" i="41"/>
  <c r="I242" i="41"/>
  <c r="H242" i="41"/>
  <c r="G242" i="41"/>
  <c r="F242" i="41"/>
  <c r="E242" i="41"/>
  <c r="D242" i="41"/>
  <c r="C242" i="41"/>
  <c r="B242" i="41"/>
  <c r="AR241" i="41"/>
  <c r="AQ241" i="41"/>
  <c r="AP241" i="41"/>
  <c r="AO241" i="41"/>
  <c r="AN241" i="41"/>
  <c r="AM241" i="41"/>
  <c r="AL241" i="41"/>
  <c r="AK241" i="41"/>
  <c r="AJ241" i="41"/>
  <c r="AI241" i="41"/>
  <c r="AH241" i="41"/>
  <c r="AG241" i="41"/>
  <c r="AF241" i="41"/>
  <c r="AE241" i="41"/>
  <c r="AD241" i="41"/>
  <c r="AC241" i="41"/>
  <c r="AB241" i="41"/>
  <c r="AA241" i="41"/>
  <c r="Z241" i="41"/>
  <c r="Y241" i="41"/>
  <c r="X241" i="41"/>
  <c r="W241" i="41"/>
  <c r="V241" i="41"/>
  <c r="U241" i="41"/>
  <c r="T241" i="41"/>
  <c r="S241" i="41"/>
  <c r="R241" i="41"/>
  <c r="Q241" i="41"/>
  <c r="P241" i="41"/>
  <c r="O241" i="41"/>
  <c r="N241" i="41"/>
  <c r="M241" i="41"/>
  <c r="L241" i="41"/>
  <c r="K241" i="41"/>
  <c r="J241" i="41"/>
  <c r="I241" i="41"/>
  <c r="H241" i="41"/>
  <c r="G241" i="41"/>
  <c r="F241" i="41"/>
  <c r="E241" i="41"/>
  <c r="D241" i="41"/>
  <c r="C241" i="41"/>
  <c r="B241" i="41"/>
  <c r="AR240" i="41"/>
  <c r="AQ240" i="41"/>
  <c r="AP240" i="41"/>
  <c r="AO240" i="41"/>
  <c r="AN240" i="41"/>
  <c r="AM240" i="41"/>
  <c r="AL240" i="41"/>
  <c r="AK240" i="41"/>
  <c r="AJ240" i="41"/>
  <c r="AI240" i="41"/>
  <c r="AH240" i="41"/>
  <c r="AG240" i="41"/>
  <c r="AF240" i="41"/>
  <c r="AE240" i="41"/>
  <c r="AD240" i="41"/>
  <c r="AC240" i="41"/>
  <c r="AB240" i="41"/>
  <c r="AA240" i="41"/>
  <c r="Z240" i="41"/>
  <c r="Y240" i="41"/>
  <c r="X240" i="41"/>
  <c r="W240" i="41"/>
  <c r="V240" i="41"/>
  <c r="U240" i="41"/>
  <c r="T240" i="41"/>
  <c r="S240" i="41"/>
  <c r="R240" i="41"/>
  <c r="Q240" i="41"/>
  <c r="P240" i="41"/>
  <c r="O240" i="41"/>
  <c r="N240" i="41"/>
  <c r="M240" i="41"/>
  <c r="L240" i="41"/>
  <c r="K240" i="41"/>
  <c r="J240" i="41"/>
  <c r="I240" i="41"/>
  <c r="H240" i="41"/>
  <c r="G240" i="41"/>
  <c r="F240" i="41"/>
  <c r="E240" i="41"/>
  <c r="D240" i="41"/>
  <c r="C240" i="41"/>
  <c r="B240" i="41"/>
  <c r="C239" i="41"/>
  <c r="C236" i="41"/>
  <c r="E211" i="41"/>
  <c r="E193" i="41"/>
  <c r="E197" i="41"/>
  <c r="E206" i="41"/>
  <c r="E202" i="41"/>
  <c r="E207" i="41"/>
  <c r="E208" i="41"/>
  <c r="E210" i="41"/>
  <c r="E212" i="41"/>
  <c r="F211" i="41"/>
  <c r="F193" i="41"/>
  <c r="F197" i="41"/>
  <c r="F206" i="41"/>
  <c r="F202" i="41"/>
  <c r="F207" i="41"/>
  <c r="F208" i="41"/>
  <c r="F210" i="41"/>
  <c r="F212" i="41"/>
  <c r="G211" i="41"/>
  <c r="G193" i="41"/>
  <c r="G197" i="41"/>
  <c r="G206" i="41"/>
  <c r="G202" i="41"/>
  <c r="G207" i="41"/>
  <c r="G208" i="41"/>
  <c r="G210" i="41"/>
  <c r="G212" i="41"/>
  <c r="H211" i="41"/>
  <c r="H193" i="41"/>
  <c r="H197" i="41"/>
  <c r="H206" i="41"/>
  <c r="H202" i="41"/>
  <c r="H207" i="41"/>
  <c r="H208" i="41"/>
  <c r="H210" i="41"/>
  <c r="H212" i="41"/>
  <c r="I211" i="41"/>
  <c r="I193" i="41"/>
  <c r="I197" i="41"/>
  <c r="I206" i="41"/>
  <c r="I202" i="41"/>
  <c r="I207" i="41"/>
  <c r="I208" i="41"/>
  <c r="I210" i="41"/>
  <c r="I212" i="41"/>
  <c r="J211" i="41"/>
  <c r="J193" i="41"/>
  <c r="J197" i="41"/>
  <c r="J202" i="41"/>
  <c r="J207" i="41"/>
  <c r="J208" i="41"/>
  <c r="J210" i="41"/>
  <c r="J212" i="41"/>
  <c r="K211" i="41"/>
  <c r="K193" i="41"/>
  <c r="K197" i="41"/>
  <c r="K202" i="41"/>
  <c r="K207" i="41"/>
  <c r="K208" i="41"/>
  <c r="K210" i="41"/>
  <c r="K212" i="41"/>
  <c r="L211" i="41"/>
  <c r="L193" i="41"/>
  <c r="L197" i="41"/>
  <c r="L202" i="41"/>
  <c r="L207" i="41"/>
  <c r="L208" i="41"/>
  <c r="L210" i="41"/>
  <c r="L212" i="41"/>
  <c r="M211" i="41"/>
  <c r="M193" i="41"/>
  <c r="M197" i="41"/>
  <c r="M202" i="41"/>
  <c r="M207" i="41"/>
  <c r="M208" i="41"/>
  <c r="M210" i="41"/>
  <c r="M212" i="41"/>
  <c r="N211" i="41"/>
  <c r="N193" i="41"/>
  <c r="N197" i="41"/>
  <c r="N202" i="41"/>
  <c r="N207" i="41"/>
  <c r="N208" i="41"/>
  <c r="N210" i="41"/>
  <c r="N212" i="41"/>
  <c r="O211" i="41"/>
  <c r="O193" i="41"/>
  <c r="O197" i="41"/>
  <c r="O202" i="41"/>
  <c r="O207" i="41"/>
  <c r="O208" i="41"/>
  <c r="O210" i="41"/>
  <c r="O212" i="41"/>
  <c r="P211" i="41"/>
  <c r="P193" i="41"/>
  <c r="P197" i="41"/>
  <c r="P202" i="41"/>
  <c r="P207" i="41"/>
  <c r="P208" i="41"/>
  <c r="P210" i="41"/>
  <c r="P212" i="41"/>
  <c r="Q211" i="41"/>
  <c r="Q193" i="41"/>
  <c r="Q197" i="41"/>
  <c r="Q202" i="41"/>
  <c r="Q207" i="41"/>
  <c r="Q208" i="41"/>
  <c r="Q210" i="41"/>
  <c r="Q212" i="41"/>
  <c r="R211" i="41"/>
  <c r="R193" i="41"/>
  <c r="R197" i="41"/>
  <c r="R202" i="41"/>
  <c r="R207" i="41"/>
  <c r="R208" i="41"/>
  <c r="R210" i="41"/>
  <c r="R212" i="41"/>
  <c r="S211" i="41"/>
  <c r="S193" i="41"/>
  <c r="S197" i="41"/>
  <c r="S202" i="41"/>
  <c r="S207" i="41"/>
  <c r="S208" i="41"/>
  <c r="S210" i="41"/>
  <c r="S212" i="41"/>
  <c r="T211" i="41"/>
  <c r="T193" i="41"/>
  <c r="T197" i="41"/>
  <c r="T202" i="41"/>
  <c r="T207" i="41"/>
  <c r="T208" i="41"/>
  <c r="T210" i="41"/>
  <c r="T212" i="41"/>
  <c r="U211" i="41"/>
  <c r="U193" i="41"/>
  <c r="U197" i="41"/>
  <c r="U202" i="41"/>
  <c r="U207" i="41"/>
  <c r="U208" i="41"/>
  <c r="U210" i="41"/>
  <c r="U212" i="41"/>
  <c r="V211" i="41"/>
  <c r="V193" i="41"/>
  <c r="V197" i="41"/>
  <c r="V202" i="41"/>
  <c r="V207" i="41"/>
  <c r="V208" i="41"/>
  <c r="V210" i="41"/>
  <c r="V212" i="41"/>
  <c r="W211" i="41"/>
  <c r="W193" i="41"/>
  <c r="W197" i="41"/>
  <c r="W202" i="41"/>
  <c r="W207" i="41"/>
  <c r="W208" i="41"/>
  <c r="W210" i="41"/>
  <c r="W212" i="41"/>
  <c r="X211" i="41"/>
  <c r="X193" i="41"/>
  <c r="X197" i="41"/>
  <c r="X202" i="41"/>
  <c r="X207" i="41"/>
  <c r="X208" i="41"/>
  <c r="X210" i="41"/>
  <c r="X212" i="41"/>
  <c r="Y211" i="41"/>
  <c r="Y193" i="41"/>
  <c r="Y197" i="41"/>
  <c r="Y202" i="41"/>
  <c r="Y207" i="41"/>
  <c r="Y208" i="41"/>
  <c r="Y210" i="41"/>
  <c r="Y212" i="41"/>
  <c r="Z211" i="41"/>
  <c r="Z193" i="41"/>
  <c r="Z197" i="41"/>
  <c r="Z202" i="41"/>
  <c r="Z207" i="41"/>
  <c r="Z208" i="41"/>
  <c r="Z210" i="41"/>
  <c r="Z212" i="41"/>
  <c r="AA211" i="41"/>
  <c r="AA193" i="41"/>
  <c r="AA197" i="41"/>
  <c r="AA202" i="41"/>
  <c r="AA207" i="41"/>
  <c r="AA208" i="41"/>
  <c r="AA210" i="41"/>
  <c r="AA212" i="41"/>
  <c r="AB211" i="41"/>
  <c r="AB193" i="41"/>
  <c r="AB197" i="41"/>
  <c r="AB202" i="41"/>
  <c r="AB207" i="41"/>
  <c r="AB208" i="41"/>
  <c r="AB210" i="41"/>
  <c r="AB212" i="41"/>
  <c r="AC211" i="41"/>
  <c r="AC193" i="41"/>
  <c r="AC197" i="41"/>
  <c r="AC202" i="41"/>
  <c r="AC207" i="41"/>
  <c r="AC208" i="41"/>
  <c r="AC210" i="41"/>
  <c r="AC212" i="41"/>
  <c r="AD211" i="41"/>
  <c r="AD193" i="41"/>
  <c r="AD197" i="41"/>
  <c r="AD202" i="41"/>
  <c r="AD207" i="41"/>
  <c r="AD208" i="41"/>
  <c r="AD210" i="41"/>
  <c r="AD212" i="41"/>
  <c r="AE211" i="41"/>
  <c r="AE193" i="41"/>
  <c r="AE197" i="41"/>
  <c r="AE202" i="41"/>
  <c r="AE207" i="41"/>
  <c r="AE208" i="41"/>
  <c r="AE210" i="41"/>
  <c r="AE212" i="41"/>
  <c r="AF211" i="41"/>
  <c r="AF193" i="41"/>
  <c r="AF197" i="41"/>
  <c r="AF202" i="41"/>
  <c r="AF207" i="41"/>
  <c r="AF208" i="41"/>
  <c r="AF210" i="41"/>
  <c r="AF212" i="41"/>
  <c r="AG211" i="41"/>
  <c r="AG193" i="41"/>
  <c r="AG197" i="41"/>
  <c r="AG202" i="41"/>
  <c r="AG207" i="41"/>
  <c r="AG208" i="41"/>
  <c r="AG210" i="41"/>
  <c r="AG212" i="41"/>
  <c r="AH211" i="41"/>
  <c r="AH193" i="41"/>
  <c r="AH197" i="41"/>
  <c r="AH202" i="41"/>
  <c r="AH207" i="41"/>
  <c r="AH208" i="41"/>
  <c r="AH210" i="41"/>
  <c r="AH212" i="41"/>
  <c r="AI211" i="41"/>
  <c r="AI193" i="41"/>
  <c r="AI197" i="41"/>
  <c r="AI202" i="41"/>
  <c r="AI207" i="41"/>
  <c r="AI208" i="41"/>
  <c r="AI210" i="41"/>
  <c r="AI212" i="41"/>
  <c r="AJ211" i="41"/>
  <c r="AJ193" i="41"/>
  <c r="AJ197" i="41"/>
  <c r="AJ202" i="41"/>
  <c r="AJ207" i="41"/>
  <c r="AJ208" i="41"/>
  <c r="AJ210" i="41"/>
  <c r="AJ212" i="41"/>
  <c r="AK211" i="41"/>
  <c r="AK193" i="41"/>
  <c r="AK197" i="41"/>
  <c r="AK202" i="41"/>
  <c r="AK207" i="41"/>
  <c r="AK208" i="41"/>
  <c r="AK210" i="41"/>
  <c r="AK212" i="41"/>
  <c r="AL211" i="41"/>
  <c r="AL193" i="41"/>
  <c r="AL197" i="41"/>
  <c r="AL202" i="41"/>
  <c r="AL207" i="41"/>
  <c r="AL208" i="41"/>
  <c r="AL210" i="41"/>
  <c r="AL212" i="41"/>
  <c r="AM211" i="41"/>
  <c r="AM193" i="41"/>
  <c r="AM197" i="41"/>
  <c r="AM202" i="41"/>
  <c r="AM207" i="41"/>
  <c r="AM208" i="41"/>
  <c r="AM210" i="41"/>
  <c r="AM212" i="41"/>
  <c r="AN211" i="41"/>
  <c r="AN193" i="41"/>
  <c r="AN197" i="41"/>
  <c r="AN202" i="41"/>
  <c r="AN207" i="41"/>
  <c r="AN208" i="41"/>
  <c r="AN210" i="41"/>
  <c r="AN212" i="41"/>
  <c r="AO211" i="41"/>
  <c r="AO193" i="41"/>
  <c r="AO197" i="41"/>
  <c r="AO202" i="41"/>
  <c r="AO207" i="41"/>
  <c r="AO208" i="41"/>
  <c r="AO210" i="41"/>
  <c r="AO212" i="41"/>
  <c r="AP211" i="41"/>
  <c r="AP193" i="41"/>
  <c r="AP197" i="41"/>
  <c r="AP202" i="41"/>
  <c r="AP207" i="41"/>
  <c r="AP208" i="41"/>
  <c r="AP210" i="41"/>
  <c r="AP212" i="41"/>
  <c r="AQ211" i="41"/>
  <c r="AQ193" i="41"/>
  <c r="AQ197" i="41"/>
  <c r="AQ202" i="41"/>
  <c r="AQ207" i="41"/>
  <c r="AQ208" i="41"/>
  <c r="AQ210" i="41"/>
  <c r="AQ212" i="41"/>
  <c r="AR211" i="41"/>
  <c r="AR193" i="41"/>
  <c r="AR197" i="41"/>
  <c r="AR202" i="41"/>
  <c r="AR207" i="41"/>
  <c r="AR208" i="41"/>
  <c r="AR210" i="41"/>
  <c r="AR212" i="41"/>
  <c r="D179" i="41"/>
  <c r="D197" i="41"/>
  <c r="D206" i="41"/>
  <c r="D202" i="41"/>
  <c r="D207" i="41"/>
  <c r="D208" i="41"/>
  <c r="D210" i="41"/>
  <c r="D205" i="41"/>
  <c r="D201" i="41"/>
  <c r="D200" i="41"/>
  <c r="D196" i="41"/>
  <c r="D195" i="41"/>
  <c r="D194" i="41"/>
  <c r="D193" i="41"/>
  <c r="D192" i="41"/>
  <c r="D183" i="41"/>
  <c r="D182" i="41"/>
  <c r="D181" i="41"/>
  <c r="D180" i="41"/>
  <c r="D178" i="41"/>
  <c r="D177" i="41"/>
  <c r="D176" i="41"/>
  <c r="D175" i="41"/>
  <c r="D174" i="41"/>
  <c r="D173" i="41"/>
  <c r="D172" i="41"/>
  <c r="D171" i="41"/>
  <c r="D170" i="41"/>
  <c r="D169" i="41"/>
  <c r="D168" i="41"/>
  <c r="D167" i="41"/>
  <c r="D166" i="41"/>
  <c r="D165" i="41"/>
  <c r="D164" i="41"/>
  <c r="D163" i="41"/>
  <c r="D162" i="41"/>
  <c r="D161" i="41"/>
  <c r="D160" i="41"/>
  <c r="D159" i="41"/>
  <c r="D158" i="41"/>
  <c r="D157" i="41"/>
  <c r="D156" i="41"/>
  <c r="D155" i="41"/>
  <c r="D154" i="41"/>
  <c r="D150" i="41"/>
  <c r="D149" i="41"/>
  <c r="D148" i="41"/>
  <c r="D147" i="41"/>
  <c r="D146" i="41"/>
  <c r="D145" i="41"/>
  <c r="D144" i="41"/>
  <c r="D143" i="41"/>
  <c r="D142" i="41"/>
  <c r="C142" i="41"/>
  <c r="B142" i="41"/>
  <c r="D141" i="41"/>
  <c r="C141" i="41"/>
  <c r="B141" i="41"/>
  <c r="D140" i="41"/>
  <c r="C140" i="41"/>
  <c r="B140" i="41"/>
  <c r="D139" i="41"/>
  <c r="C139" i="41"/>
  <c r="B139" i="41"/>
  <c r="D138" i="41"/>
  <c r="C138" i="41"/>
  <c r="B138" i="41"/>
  <c r="D137" i="41"/>
  <c r="C137" i="41"/>
  <c r="B137" i="41"/>
  <c r="D136" i="41"/>
  <c r="C136" i="41"/>
  <c r="B136" i="41"/>
  <c r="D135" i="41"/>
  <c r="C135" i="41"/>
  <c r="B135" i="41"/>
  <c r="D134" i="41"/>
  <c r="C134" i="41"/>
  <c r="B134" i="41"/>
  <c r="D133" i="41"/>
  <c r="C133" i="41"/>
  <c r="B133" i="41"/>
  <c r="D132" i="41"/>
  <c r="C132" i="41"/>
  <c r="B132" i="41"/>
  <c r="D131" i="41"/>
  <c r="C131" i="41"/>
  <c r="B131" i="41"/>
  <c r="D130" i="41"/>
  <c r="C130" i="41"/>
  <c r="B130" i="41"/>
  <c r="D129" i="41"/>
  <c r="C129" i="41"/>
  <c r="B129" i="41"/>
  <c r="D128" i="41"/>
  <c r="C128" i="41"/>
  <c r="B128" i="41"/>
  <c r="D127" i="41"/>
  <c r="C127" i="41"/>
  <c r="B127" i="41"/>
  <c r="D126" i="41"/>
  <c r="C126" i="41"/>
  <c r="B126" i="41"/>
  <c r="C125" i="41"/>
  <c r="B125" i="41"/>
  <c r="C124" i="41"/>
  <c r="B124" i="41"/>
  <c r="C123" i="41"/>
  <c r="B123" i="41"/>
  <c r="C122" i="41"/>
  <c r="B122" i="41"/>
  <c r="D121" i="41"/>
  <c r="C121" i="41"/>
  <c r="B121" i="41"/>
  <c r="D120" i="41"/>
  <c r="C120" i="41"/>
  <c r="B120" i="41"/>
  <c r="D119" i="41"/>
  <c r="C119" i="41"/>
  <c r="B119" i="41"/>
  <c r="D118" i="41"/>
  <c r="C118" i="41"/>
  <c r="B118" i="41"/>
  <c r="D117" i="41"/>
  <c r="C117" i="41"/>
  <c r="B117" i="41"/>
  <c r="D116" i="41"/>
  <c r="C116" i="41"/>
  <c r="B116" i="41"/>
  <c r="D115" i="41"/>
  <c r="C115" i="41"/>
  <c r="B115" i="41"/>
  <c r="D114" i="41"/>
  <c r="C114" i="41"/>
  <c r="B114" i="41"/>
  <c r="D113" i="41"/>
  <c r="C113" i="41"/>
  <c r="B113" i="41"/>
  <c r="D112" i="41"/>
  <c r="C112" i="41"/>
  <c r="B112" i="41"/>
  <c r="D111" i="41"/>
  <c r="C111" i="41"/>
  <c r="B111" i="41"/>
  <c r="D110" i="41"/>
  <c r="C110" i="41"/>
  <c r="B110" i="41"/>
  <c r="D109" i="41"/>
  <c r="C109" i="41"/>
  <c r="B109" i="41"/>
  <c r="D108" i="41"/>
  <c r="C108" i="41"/>
  <c r="B108" i="41"/>
  <c r="D107" i="41"/>
  <c r="C107" i="41"/>
  <c r="B107" i="41"/>
  <c r="E101" i="41"/>
  <c r="F100" i="41"/>
  <c r="F101" i="41"/>
  <c r="F102" i="41"/>
  <c r="G100" i="41"/>
  <c r="G101" i="41"/>
  <c r="G102" i="41"/>
  <c r="H100" i="41"/>
  <c r="H101" i="41"/>
  <c r="H102" i="41"/>
  <c r="I100" i="41"/>
  <c r="I101" i="41"/>
  <c r="I102" i="41"/>
  <c r="J100" i="41"/>
  <c r="J101" i="41"/>
  <c r="J102" i="41"/>
  <c r="K100" i="41"/>
  <c r="K101" i="41"/>
  <c r="K102" i="41"/>
  <c r="L100" i="41"/>
  <c r="L101" i="41"/>
  <c r="L102" i="41"/>
  <c r="M100" i="41"/>
  <c r="M101" i="41"/>
  <c r="M102" i="41"/>
  <c r="N100" i="41"/>
  <c r="N101" i="41"/>
  <c r="N102" i="41"/>
  <c r="O100" i="41"/>
  <c r="O101" i="41"/>
  <c r="O102" i="41"/>
  <c r="P100" i="41"/>
  <c r="P101" i="41"/>
  <c r="P102" i="41"/>
  <c r="Q100" i="41"/>
  <c r="Q101" i="41"/>
  <c r="Q102" i="41"/>
  <c r="R100" i="41"/>
  <c r="R101" i="41"/>
  <c r="R102" i="41"/>
  <c r="S100" i="41"/>
  <c r="S101" i="41"/>
  <c r="S102" i="41"/>
  <c r="T100" i="41"/>
  <c r="T101" i="41"/>
  <c r="T102" i="41"/>
  <c r="U100" i="41"/>
  <c r="U101" i="41"/>
  <c r="U102" i="41"/>
  <c r="V100" i="41"/>
  <c r="V101" i="41"/>
  <c r="V102" i="41"/>
  <c r="W100" i="41"/>
  <c r="W101" i="41"/>
  <c r="W102" i="41"/>
  <c r="X100" i="41"/>
  <c r="X101" i="41"/>
  <c r="X102" i="41"/>
  <c r="Y100" i="41"/>
  <c r="Y101" i="41"/>
  <c r="Y102" i="41"/>
  <c r="Z100" i="41"/>
  <c r="Z101" i="41"/>
  <c r="Z102" i="41"/>
  <c r="AA100" i="41"/>
  <c r="AA101" i="41"/>
  <c r="AA102" i="41"/>
  <c r="AB100" i="41"/>
  <c r="AB101" i="41"/>
  <c r="AB102" i="41"/>
  <c r="AC100" i="41"/>
  <c r="AC101" i="41"/>
  <c r="AC102" i="41"/>
  <c r="AD100" i="41"/>
  <c r="AD101" i="41"/>
  <c r="AD102" i="41"/>
  <c r="AE100" i="41"/>
  <c r="AE101" i="41"/>
  <c r="AE102" i="41"/>
  <c r="AF100" i="41"/>
  <c r="AF101" i="41"/>
  <c r="AF102" i="41"/>
  <c r="AG100" i="41"/>
  <c r="AG101" i="41"/>
  <c r="AG102" i="41"/>
  <c r="AH100" i="41"/>
  <c r="AH101" i="41"/>
  <c r="AH102" i="41"/>
  <c r="AI100" i="41"/>
  <c r="AI101" i="41"/>
  <c r="AI102" i="41"/>
  <c r="AJ100" i="41"/>
  <c r="AJ101" i="41"/>
  <c r="AJ102" i="41"/>
  <c r="AK100" i="41"/>
  <c r="AK101" i="41"/>
  <c r="AK102" i="41"/>
  <c r="AL100" i="41"/>
  <c r="AL101" i="41"/>
  <c r="AL102" i="41"/>
  <c r="AM100" i="41"/>
  <c r="AM101" i="41"/>
  <c r="AM102" i="41"/>
  <c r="AN100" i="41"/>
  <c r="AN101" i="41"/>
  <c r="AN102" i="41"/>
  <c r="AO100" i="41"/>
  <c r="AO101" i="41"/>
  <c r="AO102" i="41"/>
  <c r="AP100" i="41"/>
  <c r="AP101" i="41"/>
  <c r="AP102" i="41"/>
  <c r="AQ100" i="41"/>
  <c r="AQ101" i="41"/>
  <c r="AQ102" i="41"/>
  <c r="AR103" i="41"/>
  <c r="AQ103" i="41"/>
  <c r="AP103" i="41"/>
  <c r="AO103" i="41"/>
  <c r="AN103" i="41"/>
  <c r="AM103" i="41"/>
  <c r="AL103" i="41"/>
  <c r="AK103" i="41"/>
  <c r="AJ103" i="41"/>
  <c r="AI103" i="41"/>
  <c r="AH103" i="41"/>
  <c r="AG103" i="41"/>
  <c r="AF103" i="41"/>
  <c r="AE103" i="41"/>
  <c r="AD103" i="41"/>
  <c r="AC103" i="41"/>
  <c r="AB103" i="41"/>
  <c r="AA103" i="41"/>
  <c r="Z103" i="41"/>
  <c r="Y103" i="41"/>
  <c r="X103" i="41"/>
  <c r="W103" i="41"/>
  <c r="V103" i="41"/>
  <c r="U103" i="41"/>
  <c r="T103" i="41"/>
  <c r="S103" i="41"/>
  <c r="R103" i="41"/>
  <c r="Q103" i="41"/>
  <c r="P103" i="41"/>
  <c r="O103" i="41"/>
  <c r="N103" i="41"/>
  <c r="M103" i="41"/>
  <c r="L103" i="41"/>
  <c r="K103" i="41"/>
  <c r="J103" i="41"/>
  <c r="I103" i="41"/>
  <c r="H103" i="41"/>
  <c r="G103" i="41"/>
  <c r="F103" i="41"/>
  <c r="AR100" i="41"/>
  <c r="AR101" i="41"/>
  <c r="AR102" i="41"/>
  <c r="F99" i="41"/>
  <c r="G99" i="41"/>
  <c r="H99" i="41"/>
  <c r="I99" i="41"/>
  <c r="J99" i="41"/>
  <c r="K99" i="41"/>
  <c r="L99" i="41"/>
  <c r="M99" i="41"/>
  <c r="N99" i="41"/>
  <c r="O99" i="41"/>
  <c r="P99" i="41"/>
  <c r="Q99" i="41"/>
  <c r="R99" i="41"/>
  <c r="S99" i="41"/>
  <c r="T99" i="41"/>
  <c r="U99" i="41"/>
  <c r="V99" i="41"/>
  <c r="W99" i="41"/>
  <c r="X99" i="41"/>
  <c r="Y99" i="41"/>
  <c r="Z99" i="41"/>
  <c r="AA99" i="41"/>
  <c r="AB99" i="41"/>
  <c r="AC99" i="41"/>
  <c r="AD99" i="41"/>
  <c r="AE99" i="41"/>
  <c r="AF99" i="41"/>
  <c r="AG99" i="41"/>
  <c r="AH99" i="41"/>
  <c r="AI99" i="41"/>
  <c r="AJ99" i="41"/>
  <c r="AK99" i="41"/>
  <c r="AL99" i="41"/>
  <c r="AM99" i="41"/>
  <c r="AN99" i="41"/>
  <c r="AO99" i="41"/>
  <c r="AP99" i="41"/>
  <c r="AQ99" i="41"/>
  <c r="AR99" i="41"/>
  <c r="E99" i="41"/>
  <c r="D85" i="41"/>
  <c r="D84" i="41"/>
  <c r="D83" i="41"/>
  <c r="D82" i="41"/>
  <c r="D81" i="41"/>
  <c r="D80" i="41"/>
  <c r="D79" i="41"/>
  <c r="D78" i="41"/>
  <c r="D77" i="41"/>
  <c r="D76" i="41"/>
  <c r="D75" i="41"/>
  <c r="D74" i="41"/>
  <c r="D73" i="41"/>
  <c r="D72" i="41"/>
  <c r="D71" i="41"/>
  <c r="D70" i="41"/>
  <c r="D69" i="41"/>
  <c r="D68" i="41"/>
  <c r="D67" i="41"/>
  <c r="D66" i="41"/>
  <c r="D65" i="41"/>
  <c r="D64" i="41"/>
  <c r="D63" i="41"/>
  <c r="D62" i="41"/>
  <c r="D61" i="41"/>
  <c r="D60" i="41"/>
  <c r="D59" i="41"/>
  <c r="D58" i="41"/>
  <c r="D57" i="41"/>
  <c r="D56" i="41"/>
  <c r="D52" i="41"/>
  <c r="D51" i="41"/>
  <c r="D50" i="41"/>
  <c r="D49" i="41"/>
  <c r="D48" i="41"/>
  <c r="D47" i="41"/>
  <c r="D46" i="41"/>
  <c r="D45" i="41"/>
  <c r="D44" i="41"/>
  <c r="D43" i="41"/>
  <c r="D42" i="41"/>
  <c r="D41" i="41"/>
  <c r="D40" i="41"/>
  <c r="D39" i="41"/>
  <c r="D38" i="41"/>
  <c r="D37" i="41"/>
  <c r="D36" i="41"/>
  <c r="D35" i="41"/>
  <c r="D34" i="41"/>
  <c r="D33" i="41"/>
  <c r="D32" i="41"/>
  <c r="D31" i="41"/>
  <c r="D30" i="41"/>
  <c r="D29" i="41"/>
  <c r="D28" i="41"/>
  <c r="D27" i="41"/>
  <c r="D26" i="41"/>
  <c r="D25" i="41"/>
  <c r="D24" i="41"/>
  <c r="D23" i="41"/>
  <c r="D22" i="41"/>
  <c r="D21" i="41"/>
  <c r="D20" i="41"/>
  <c r="D19" i="41"/>
  <c r="D18" i="41"/>
  <c r="D17" i="41"/>
  <c r="D16" i="41"/>
  <c r="D15" i="41"/>
  <c r="D14" i="41"/>
  <c r="D13" i="41"/>
  <c r="D12" i="41"/>
  <c r="D11" i="41"/>
  <c r="D10" i="41"/>
  <c r="D9" i="41"/>
  <c r="X7" i="41"/>
  <c r="Y7" i="41"/>
  <c r="Z7" i="41"/>
  <c r="AA7" i="41"/>
  <c r="AB7" i="41"/>
  <c r="AC7" i="41"/>
  <c r="AD7" i="41"/>
  <c r="AE7" i="41"/>
  <c r="AF7" i="41"/>
  <c r="AG7" i="41"/>
  <c r="AH7" i="41"/>
  <c r="AI7" i="41"/>
  <c r="AJ7" i="41"/>
  <c r="AK7" i="41"/>
  <c r="AL7" i="41"/>
  <c r="AM7" i="41"/>
  <c r="AN7" i="41"/>
  <c r="AO7" i="41"/>
  <c r="AP7" i="41"/>
  <c r="AQ7" i="41"/>
  <c r="AR7" i="41"/>
  <c r="B8" i="15"/>
  <c r="B9" i="10"/>
  <c r="C10" i="28"/>
  <c r="D10" i="28"/>
  <c r="E10" i="28"/>
  <c r="C9" i="10"/>
  <c r="D9" i="10"/>
  <c r="A9" i="10"/>
  <c r="A4" i="40"/>
  <c r="A5" i="40"/>
  <c r="A6" i="40"/>
  <c r="A7" i="40"/>
  <c r="A8" i="40"/>
  <c r="A9" i="40"/>
  <c r="A10" i="40"/>
  <c r="A11" i="40"/>
  <c r="A12" i="40"/>
  <c r="A13" i="40"/>
  <c r="A14" i="40"/>
  <c r="A15" i="40"/>
  <c r="A16" i="40"/>
  <c r="A17" i="40"/>
  <c r="A18" i="40"/>
  <c r="A19" i="40"/>
  <c r="A20" i="40"/>
  <c r="A21" i="40"/>
  <c r="A22" i="40"/>
  <c r="A23" i="40"/>
  <c r="A24" i="40"/>
  <c r="A25" i="40"/>
  <c r="A26" i="40"/>
  <c r="I66" i="28"/>
  <c r="E31" i="15"/>
  <c r="C25" i="10"/>
  <c r="D25" i="10"/>
  <c r="B44" i="10"/>
  <c r="B42" i="15"/>
  <c r="B43" i="10"/>
  <c r="A43" i="10"/>
  <c r="A42" i="10"/>
  <c r="B42" i="10"/>
  <c r="L65" i="28"/>
  <c r="D33" i="28"/>
  <c r="D32" i="28"/>
  <c r="D34" i="28"/>
  <c r="D31" i="28"/>
  <c r="D18" i="28"/>
  <c r="D19" i="28"/>
  <c r="D22" i="28"/>
  <c r="D24" i="28"/>
  <c r="D25" i="28"/>
  <c r="D26" i="28"/>
  <c r="C26" i="28"/>
  <c r="E26" i="28"/>
  <c r="D27" i="28"/>
  <c r="D28" i="28"/>
  <c r="D29" i="28"/>
  <c r="D30" i="28"/>
  <c r="C34" i="28"/>
  <c r="E34" i="28"/>
  <c r="D37" i="28"/>
  <c r="D39" i="28"/>
  <c r="C39" i="28"/>
  <c r="E39" i="28"/>
  <c r="C18" i="28"/>
  <c r="C19" i="28"/>
  <c r="E19" i="28"/>
  <c r="C20" i="28"/>
  <c r="C21" i="28"/>
  <c r="C22" i="28"/>
  <c r="E22" i="28"/>
  <c r="C24" i="28"/>
  <c r="E24" i="28"/>
  <c r="C25" i="28"/>
  <c r="E25" i="28"/>
  <c r="C27" i="28"/>
  <c r="E27" i="28"/>
  <c r="C28" i="28"/>
  <c r="E28" i="28"/>
  <c r="C29" i="28"/>
  <c r="E29" i="28"/>
  <c r="C30" i="28"/>
  <c r="E30" i="28"/>
  <c r="C32" i="28"/>
  <c r="E32" i="28"/>
  <c r="C33" i="28"/>
  <c r="C37" i="28"/>
  <c r="C38" i="28"/>
  <c r="C36" i="28"/>
  <c r="F41" i="28"/>
  <c r="G41" i="28"/>
  <c r="J41" i="28"/>
  <c r="C31" i="28"/>
  <c r="C35" i="28"/>
  <c r="F159" i="36"/>
  <c r="F158" i="36"/>
  <c r="F157" i="36"/>
  <c r="F156" i="36"/>
  <c r="F155" i="36"/>
  <c r="F154" i="36"/>
  <c r="F153" i="36"/>
  <c r="F152" i="36"/>
  <c r="F151" i="36"/>
  <c r="F150" i="36"/>
  <c r="F149" i="36"/>
  <c r="F148" i="36"/>
  <c r="F147" i="36"/>
  <c r="F146" i="36"/>
  <c r="F145" i="36"/>
  <c r="F144" i="36"/>
  <c r="F143" i="36"/>
  <c r="F142" i="36"/>
  <c r="F141" i="36"/>
  <c r="F140" i="36"/>
  <c r="F139" i="36"/>
  <c r="F138" i="36"/>
  <c r="F137" i="36"/>
  <c r="F136" i="36"/>
  <c r="F135" i="36"/>
  <c r="F134" i="36"/>
  <c r="F133" i="36"/>
  <c r="F132" i="36"/>
  <c r="F131" i="36"/>
  <c r="F130" i="36"/>
  <c r="F129" i="36"/>
  <c r="F128" i="36"/>
  <c r="F127" i="36"/>
  <c r="I87" i="36"/>
  <c r="H87" i="36"/>
  <c r="I126" i="36"/>
  <c r="H126" i="36"/>
  <c r="H125" i="36"/>
  <c r="F87" i="36"/>
  <c r="G56" i="36"/>
  <c r="I94" i="36"/>
  <c r="I111" i="36"/>
  <c r="I93" i="36"/>
  <c r="I80" i="36"/>
  <c r="I81" i="36"/>
  <c r="I82" i="36"/>
  <c r="I83" i="36"/>
  <c r="I84" i="36"/>
  <c r="I85" i="36"/>
  <c r="I86" i="36"/>
  <c r="I88" i="36"/>
  <c r="H88" i="36"/>
  <c r="F88" i="36"/>
  <c r="G88" i="36"/>
  <c r="I89" i="36"/>
  <c r="I90" i="36"/>
  <c r="I91" i="36"/>
  <c r="I92" i="36"/>
  <c r="H94" i="36"/>
  <c r="H111" i="36"/>
  <c r="H80" i="36"/>
  <c r="H81" i="36"/>
  <c r="H82" i="36"/>
  <c r="H83" i="36"/>
  <c r="F83" i="36"/>
  <c r="G83" i="36"/>
  <c r="H84" i="36"/>
  <c r="H85" i="36"/>
  <c r="F85" i="36"/>
  <c r="G85" i="36"/>
  <c r="H86" i="36"/>
  <c r="H89" i="36"/>
  <c r="H90" i="36"/>
  <c r="H91" i="36"/>
  <c r="H92" i="36"/>
  <c r="G8" i="36"/>
  <c r="G15" i="36"/>
  <c r="G41" i="36"/>
  <c r="G43" i="36"/>
  <c r="G45" i="36"/>
  <c r="G49" i="36"/>
  <c r="G55" i="36"/>
  <c r="F95" i="36"/>
  <c r="F96" i="36"/>
  <c r="F97" i="36"/>
  <c r="F98" i="36"/>
  <c r="F99" i="36"/>
  <c r="F100" i="36"/>
  <c r="F101" i="36"/>
  <c r="F102" i="36"/>
  <c r="F103" i="36"/>
  <c r="F105" i="36"/>
  <c r="F106" i="36"/>
  <c r="F107" i="36"/>
  <c r="F108" i="36"/>
  <c r="F109" i="36"/>
  <c r="F110" i="36"/>
  <c r="F112" i="36"/>
  <c r="F113" i="36"/>
  <c r="F114" i="36"/>
  <c r="F115" i="36"/>
  <c r="F116" i="36"/>
  <c r="F118" i="36"/>
  <c r="F119" i="36"/>
  <c r="F120" i="36"/>
  <c r="F80" i="36"/>
  <c r="F81" i="36"/>
  <c r="F82" i="36"/>
  <c r="F84" i="36"/>
  <c r="F86" i="36"/>
  <c r="F89" i="36"/>
  <c r="F90" i="36"/>
  <c r="F91" i="36"/>
  <c r="F92" i="36"/>
  <c r="F79" i="36"/>
  <c r="G90" i="36"/>
  <c r="G86" i="36"/>
  <c r="G82" i="36"/>
  <c r="G81" i="36"/>
  <c r="I70" i="36"/>
  <c r="H70" i="36"/>
  <c r="B70" i="36"/>
  <c r="G54" i="36"/>
  <c r="G50" i="36"/>
  <c r="G44" i="36"/>
  <c r="F32" i="36"/>
  <c r="F31" i="36"/>
  <c r="F30" i="36"/>
  <c r="F29" i="36"/>
  <c r="F28" i="36"/>
  <c r="G14" i="36"/>
  <c r="B9" i="36"/>
  <c r="B8" i="36"/>
  <c r="G7" i="36"/>
  <c r="B7" i="36"/>
  <c r="A76" i="10"/>
  <c r="D75" i="10"/>
  <c r="F71" i="10"/>
  <c r="B62" i="10"/>
  <c r="A62" i="10"/>
  <c r="B61" i="10"/>
  <c r="A61" i="10"/>
  <c r="C59" i="10"/>
  <c r="B59" i="10"/>
  <c r="A59" i="10"/>
  <c r="B58" i="10"/>
  <c r="A58" i="10"/>
  <c r="B57" i="10"/>
  <c r="A57" i="10"/>
  <c r="I56" i="10"/>
  <c r="H56" i="10"/>
  <c r="G56" i="10"/>
  <c r="F56" i="10"/>
  <c r="E56" i="10"/>
  <c r="B56" i="10"/>
  <c r="A56" i="10"/>
  <c r="B55" i="10"/>
  <c r="A55" i="10"/>
  <c r="B48" i="10"/>
  <c r="C47" i="10"/>
  <c r="D47" i="10"/>
  <c r="C46" i="10"/>
  <c r="D46" i="10"/>
  <c r="B37" i="10"/>
  <c r="D36" i="10"/>
  <c r="B35" i="10"/>
  <c r="A35" i="10"/>
  <c r="B34" i="15"/>
  <c r="B34" i="10"/>
  <c r="A34" i="10"/>
  <c r="B33" i="15"/>
  <c r="B33" i="10"/>
  <c r="A33" i="10"/>
  <c r="B32" i="10"/>
  <c r="L66" i="28"/>
  <c r="H31" i="15"/>
  <c r="B31" i="15"/>
  <c r="B31" i="10"/>
  <c r="A31" i="15"/>
  <c r="A31" i="10"/>
  <c r="I61" i="28"/>
  <c r="I62" i="28"/>
  <c r="I63" i="28"/>
  <c r="I64" i="28"/>
  <c r="I65" i="28"/>
  <c r="I60" i="28"/>
  <c r="E30" i="15"/>
  <c r="L61" i="28"/>
  <c r="L63" i="28"/>
  <c r="L64" i="28"/>
  <c r="B30" i="15"/>
  <c r="B30" i="10"/>
  <c r="A30" i="15"/>
  <c r="A30" i="10"/>
  <c r="I58" i="28"/>
  <c r="L59" i="28"/>
  <c r="B29" i="15"/>
  <c r="B29" i="10"/>
  <c r="A29" i="15"/>
  <c r="A29" i="10"/>
  <c r="B28" i="10"/>
  <c r="A28" i="10"/>
  <c r="B27" i="10"/>
  <c r="B26" i="10"/>
  <c r="A26" i="10"/>
  <c r="B25" i="10"/>
  <c r="A25" i="10"/>
  <c r="B24" i="10"/>
  <c r="A24" i="10"/>
  <c r="B23" i="10"/>
  <c r="A23" i="15"/>
  <c r="A23" i="10"/>
  <c r="B22" i="10"/>
  <c r="A22" i="10"/>
  <c r="B21" i="10"/>
  <c r="B20" i="15"/>
  <c r="B20" i="10"/>
  <c r="A20" i="10"/>
  <c r="B19" i="15"/>
  <c r="B19" i="10"/>
  <c r="A19" i="10"/>
  <c r="B18" i="15"/>
  <c r="B18" i="10"/>
  <c r="A18" i="10"/>
  <c r="B16" i="15"/>
  <c r="B17" i="10"/>
  <c r="A16" i="15"/>
  <c r="A17" i="10"/>
  <c r="B15" i="15"/>
  <c r="B16" i="10"/>
  <c r="A15" i="15"/>
  <c r="A16" i="10"/>
  <c r="B15" i="10"/>
  <c r="A15" i="10"/>
  <c r="B14" i="10"/>
  <c r="L14" i="28"/>
  <c r="H12" i="15"/>
  <c r="B12" i="15"/>
  <c r="B13" i="10"/>
  <c r="A13" i="10"/>
  <c r="B12" i="10"/>
  <c r="A12" i="10"/>
  <c r="B11" i="10"/>
  <c r="B9" i="15"/>
  <c r="B10" i="10"/>
  <c r="A10" i="10"/>
  <c r="B7" i="15"/>
  <c r="B8" i="10"/>
  <c r="A8" i="10"/>
  <c r="B6" i="15"/>
  <c r="B7" i="10"/>
  <c r="A7" i="10"/>
  <c r="B6" i="10"/>
  <c r="A6" i="10"/>
  <c r="C58" i="28"/>
  <c r="D58" i="28"/>
  <c r="E58" i="28"/>
  <c r="C59" i="28"/>
  <c r="D59" i="28"/>
  <c r="E59" i="28"/>
  <c r="E57" i="28"/>
  <c r="C61" i="28"/>
  <c r="D61" i="28"/>
  <c r="E61" i="28"/>
  <c r="C62" i="28"/>
  <c r="C63" i="28"/>
  <c r="D63" i="28"/>
  <c r="E63" i="28"/>
  <c r="C64" i="28"/>
  <c r="D64" i="28"/>
  <c r="E64" i="28"/>
  <c r="C65" i="28"/>
  <c r="D65" i="28"/>
  <c r="E65" i="28"/>
  <c r="C66" i="28"/>
  <c r="D66" i="28"/>
  <c r="E66" i="28"/>
  <c r="C68" i="28"/>
  <c r="D68" i="28"/>
  <c r="E68" i="28"/>
  <c r="E67" i="28"/>
  <c r="C43" i="28"/>
  <c r="C51" i="28"/>
  <c r="C53" i="28"/>
  <c r="D53" i="28"/>
  <c r="E53" i="28"/>
  <c r="C45" i="28"/>
  <c r="D45" i="28"/>
  <c r="E45" i="28"/>
  <c r="C47" i="28"/>
  <c r="D47" i="28"/>
  <c r="E47" i="28"/>
  <c r="C49" i="28"/>
  <c r="D49" i="28"/>
  <c r="C14" i="28"/>
  <c r="D14" i="28"/>
  <c r="E14" i="28"/>
  <c r="E15" i="28"/>
  <c r="C8" i="28"/>
  <c r="D8" i="28"/>
  <c r="C9" i="28"/>
  <c r="D9" i="28"/>
  <c r="E9" i="28"/>
  <c r="C11" i="28"/>
  <c r="D11" i="28"/>
  <c r="C78" i="28"/>
  <c r="D78" i="28"/>
  <c r="E78" i="28"/>
  <c r="E79" i="28"/>
  <c r="L74" i="28"/>
  <c r="J67" i="28"/>
  <c r="J70" i="28"/>
  <c r="L15" i="28"/>
  <c r="K55" i="28"/>
  <c r="K15" i="28"/>
  <c r="K12" i="28"/>
  <c r="K79" i="28"/>
  <c r="J74" i="28"/>
  <c r="J55" i="28"/>
  <c r="J15" i="28"/>
  <c r="J12" i="28"/>
  <c r="J75" i="28"/>
  <c r="J79" i="28"/>
  <c r="J80" i="28"/>
  <c r="I74" i="28"/>
  <c r="I51" i="28"/>
  <c r="I53" i="28"/>
  <c r="I45" i="28"/>
  <c r="I47" i="28"/>
  <c r="I49" i="28"/>
  <c r="I79" i="28"/>
  <c r="H74" i="28"/>
  <c r="H67" i="28"/>
  <c r="H55" i="28"/>
  <c r="H15" i="28"/>
  <c r="H12" i="28"/>
  <c r="H79" i="28"/>
  <c r="G74" i="28"/>
  <c r="G67" i="28"/>
  <c r="G70" i="28"/>
  <c r="G55" i="28"/>
  <c r="G15" i="28"/>
  <c r="G12" i="28"/>
  <c r="G75" i="28"/>
  <c r="G79" i="28"/>
  <c r="G80" i="28"/>
  <c r="B17" i="15"/>
  <c r="A17" i="15"/>
  <c r="K109" i="28"/>
  <c r="L109" i="28"/>
  <c r="H109" i="28"/>
  <c r="C109" i="28"/>
  <c r="K108" i="28"/>
  <c r="L108" i="28"/>
  <c r="H108" i="28"/>
  <c r="I108" i="28"/>
  <c r="C108" i="28"/>
  <c r="D108" i="28"/>
  <c r="E108" i="28"/>
  <c r="K107" i="28"/>
  <c r="L107" i="28"/>
  <c r="H107" i="28"/>
  <c r="D107" i="28"/>
  <c r="I107" i="28"/>
  <c r="C107" i="28"/>
  <c r="E107" i="28"/>
  <c r="K106" i="28"/>
  <c r="L106" i="28"/>
  <c r="H106" i="28"/>
  <c r="I106" i="28"/>
  <c r="C106" i="28"/>
  <c r="D106" i="28"/>
  <c r="K105" i="28"/>
  <c r="H105" i="28"/>
  <c r="I105" i="28"/>
  <c r="C105" i="28"/>
  <c r="K104" i="28"/>
  <c r="L104" i="28"/>
  <c r="H104" i="28"/>
  <c r="I104" i="28"/>
  <c r="C104" i="28"/>
  <c r="K103" i="28"/>
  <c r="L103" i="28"/>
  <c r="H103" i="28"/>
  <c r="C103" i="28"/>
  <c r="K102" i="28"/>
  <c r="H102" i="28"/>
  <c r="D102" i="28"/>
  <c r="L102" i="28"/>
  <c r="I102" i="28"/>
  <c r="C102" i="28"/>
  <c r="E102" i="28"/>
  <c r="K101" i="28"/>
  <c r="L101" i="28"/>
  <c r="H101" i="28"/>
  <c r="C101" i="28"/>
  <c r="K100" i="28"/>
  <c r="L100" i="28"/>
  <c r="H100" i="28"/>
  <c r="I100" i="28"/>
  <c r="C100" i="28"/>
  <c r="D100" i="28"/>
  <c r="E100" i="28"/>
  <c r="K99" i="28"/>
  <c r="L99" i="28"/>
  <c r="H99" i="28"/>
  <c r="I99" i="28"/>
  <c r="C99" i="28"/>
  <c r="K98" i="28"/>
  <c r="L98" i="28"/>
  <c r="H98" i="28"/>
  <c r="I98" i="28"/>
  <c r="C98" i="28"/>
  <c r="D98" i="28"/>
  <c r="K97" i="28"/>
  <c r="H97" i="28"/>
  <c r="I97" i="28"/>
  <c r="C97" i="28"/>
  <c r="K96" i="28"/>
  <c r="L96" i="28"/>
  <c r="H96" i="28"/>
  <c r="I96" i="28"/>
  <c r="C96" i="28"/>
  <c r="K95" i="28"/>
  <c r="L95" i="28"/>
  <c r="H95" i="28"/>
  <c r="C95" i="28"/>
  <c r="K94" i="28"/>
  <c r="H94" i="28"/>
  <c r="D94" i="28"/>
  <c r="L94" i="28"/>
  <c r="I94" i="28"/>
  <c r="C94" i="28"/>
  <c r="E94" i="28"/>
  <c r="K93" i="28"/>
  <c r="L93" i="28"/>
  <c r="H93" i="28"/>
  <c r="H86" i="28"/>
  <c r="H87" i="28"/>
  <c r="H88" i="28"/>
  <c r="H89" i="28"/>
  <c r="H90" i="28"/>
  <c r="H91" i="28"/>
  <c r="H92" i="28"/>
  <c r="H85" i="28"/>
  <c r="C93" i="28"/>
  <c r="K92" i="28"/>
  <c r="L92" i="28"/>
  <c r="I92" i="28"/>
  <c r="C92" i="28"/>
  <c r="D92" i="28"/>
  <c r="E92" i="28"/>
  <c r="K91" i="28"/>
  <c r="L91" i="28"/>
  <c r="I91" i="28"/>
  <c r="C91" i="28"/>
  <c r="K90" i="28"/>
  <c r="L90" i="28"/>
  <c r="I90" i="28"/>
  <c r="C90" i="28"/>
  <c r="D90" i="28"/>
  <c r="K89" i="28"/>
  <c r="I89" i="28"/>
  <c r="C89" i="28"/>
  <c r="K88" i="28"/>
  <c r="L88" i="28"/>
  <c r="I88" i="28"/>
  <c r="C88" i="28"/>
  <c r="K87" i="28"/>
  <c r="C87" i="28"/>
  <c r="K86" i="28"/>
  <c r="D86" i="28"/>
  <c r="L86" i="28"/>
  <c r="I86" i="28"/>
  <c r="C86" i="28"/>
  <c r="J85" i="28"/>
  <c r="G85" i="28"/>
  <c r="G84" i="28"/>
  <c r="G83" i="28"/>
  <c r="F85" i="28"/>
  <c r="K84" i="28"/>
  <c r="J84" i="28"/>
  <c r="C84" i="28"/>
  <c r="F83" i="28"/>
  <c r="L82" i="28"/>
  <c r="K82" i="28"/>
  <c r="J82" i="28"/>
  <c r="I82" i="28"/>
  <c r="H82" i="28"/>
  <c r="G82" i="28"/>
  <c r="F82" i="28"/>
  <c r="E82" i="28"/>
  <c r="D82" i="28"/>
  <c r="C82" i="28"/>
  <c r="D67" i="28"/>
  <c r="D15" i="28"/>
  <c r="D79" i="28"/>
  <c r="C74" i="28"/>
  <c r="C57" i="28"/>
  <c r="C60" i="28"/>
  <c r="C67" i="28"/>
  <c r="C70" i="28"/>
  <c r="C15" i="28"/>
  <c r="C12" i="28"/>
  <c r="C79" i="28"/>
  <c r="K76" i="28"/>
  <c r="J76" i="28"/>
  <c r="H76" i="28"/>
  <c r="G76" i="28"/>
  <c r="C76" i="28"/>
  <c r="C54" i="28"/>
  <c r="D54" i="28"/>
  <c r="E54" i="28"/>
  <c r="C52" i="28"/>
  <c r="D52" i="28"/>
  <c r="E52" i="28"/>
  <c r="I50" i="28"/>
  <c r="C50" i="28"/>
  <c r="D50" i="28"/>
  <c r="E50" i="28"/>
  <c r="I48" i="28"/>
  <c r="C48" i="28"/>
  <c r="D48" i="28"/>
  <c r="E48" i="28"/>
  <c r="I46" i="28"/>
  <c r="C46" i="28"/>
  <c r="D46" i="28"/>
  <c r="E46" i="28"/>
  <c r="I44" i="28"/>
  <c r="C44" i="28"/>
  <c r="D44" i="28"/>
  <c r="E44" i="28"/>
  <c r="G6" i="28"/>
  <c r="H6" i="28"/>
  <c r="I6" i="28"/>
  <c r="J6" i="28"/>
  <c r="K6" i="28"/>
  <c r="L6" i="28"/>
  <c r="F17" i="38"/>
  <c r="E17" i="38"/>
  <c r="F16" i="38"/>
  <c r="F15" i="38"/>
  <c r="E16" i="38"/>
  <c r="F14" i="38"/>
  <c r="E14" i="38"/>
  <c r="F13" i="38"/>
  <c r="E13" i="38"/>
  <c r="E12" i="38"/>
  <c r="F12" i="38"/>
  <c r="F11" i="38"/>
  <c r="E11" i="38"/>
  <c r="D101" i="28"/>
  <c r="I101" i="28"/>
  <c r="D103" i="28"/>
  <c r="E103" i="28"/>
  <c r="I43" i="28"/>
  <c r="I76" i="28"/>
  <c r="E15" i="38"/>
  <c r="E98" i="28"/>
  <c r="I103" i="28"/>
  <c r="C55" i="28"/>
  <c r="K74" i="28"/>
  <c r="D87" i="28"/>
  <c r="E87" i="28"/>
  <c r="L105" i="28"/>
  <c r="D105" i="28"/>
  <c r="E105" i="28"/>
  <c r="I87" i="28"/>
  <c r="E106" i="28"/>
  <c r="D109" i="28"/>
  <c r="E109" i="28"/>
  <c r="I109" i="28"/>
  <c r="C20" i="10"/>
  <c r="D20" i="10"/>
  <c r="C19" i="10"/>
  <c r="D19" i="10"/>
  <c r="K85" i="28"/>
  <c r="K83" i="28"/>
  <c r="L87" i="28"/>
  <c r="L89" i="28"/>
  <c r="L97" i="28"/>
  <c r="L85" i="28"/>
  <c r="D89" i="28"/>
  <c r="E89" i="28"/>
  <c r="D93" i="28"/>
  <c r="E93" i="28"/>
  <c r="I93" i="28"/>
  <c r="E11" i="28"/>
  <c r="D12" i="28"/>
  <c r="I12" i="15"/>
  <c r="C13" i="10"/>
  <c r="D13" i="10"/>
  <c r="I15" i="28"/>
  <c r="H57" i="10"/>
  <c r="E86" i="28"/>
  <c r="I95" i="28"/>
  <c r="I85" i="28"/>
  <c r="D95" i="28"/>
  <c r="E95" i="28"/>
  <c r="J83" i="28"/>
  <c r="E90" i="28"/>
  <c r="D97" i="28"/>
  <c r="E97" i="28"/>
  <c r="E101" i="28"/>
  <c r="F126" i="36"/>
  <c r="F69" i="10"/>
  <c r="D91" i="28"/>
  <c r="E91" i="28"/>
  <c r="D99" i="28"/>
  <c r="E99" i="28"/>
  <c r="H93" i="36"/>
  <c r="F94" i="36"/>
  <c r="G94" i="36"/>
  <c r="L12" i="28"/>
  <c r="L58" i="28"/>
  <c r="G69" i="10"/>
  <c r="G71" i="10"/>
  <c r="G6" i="36"/>
  <c r="E18" i="28"/>
  <c r="C17" i="28"/>
  <c r="G47" i="36"/>
  <c r="G48" i="36"/>
  <c r="I69" i="10"/>
  <c r="I31" i="15"/>
  <c r="C31" i="10"/>
  <c r="D31" i="10"/>
  <c r="D57" i="28"/>
  <c r="D88" i="28"/>
  <c r="E88" i="28"/>
  <c r="D96" i="28"/>
  <c r="E96" i="28"/>
  <c r="D104" i="28"/>
  <c r="E104" i="28"/>
  <c r="E49" i="28"/>
  <c r="F111" i="36"/>
  <c r="G111" i="36"/>
  <c r="F93" i="36"/>
  <c r="G57" i="36"/>
  <c r="D23" i="28"/>
  <c r="C14" i="10"/>
  <c r="D14" i="10"/>
  <c r="I67" i="28"/>
  <c r="G70" i="36"/>
  <c r="G77" i="36"/>
  <c r="E23" i="28"/>
  <c r="C35" i="10"/>
  <c r="D35" i="10"/>
  <c r="K67" i="28"/>
  <c r="H69" i="10"/>
  <c r="C85" i="28"/>
  <c r="C83" i="28"/>
  <c r="F47" i="15"/>
  <c r="L79" i="28"/>
  <c r="D20" i="28"/>
  <c r="E20" i="28"/>
  <c r="D43" i="28"/>
  <c r="E43" i="28"/>
  <c r="E8" i="28"/>
  <c r="E12" i="28"/>
  <c r="I125" i="36"/>
  <c r="E70" i="10"/>
  <c r="L67" i="28"/>
  <c r="H84" i="28"/>
  <c r="H83" i="28"/>
  <c r="F122" i="36"/>
  <c r="F123" i="36"/>
  <c r="G64" i="36"/>
  <c r="G9" i="36"/>
  <c r="K41" i="28"/>
  <c r="L62" i="28"/>
  <c r="L60" i="28"/>
  <c r="H30" i="15"/>
  <c r="I30" i="15"/>
  <c r="C30" i="10"/>
  <c r="D30" i="10"/>
  <c r="D62" i="28"/>
  <c r="D51" i="28"/>
  <c r="E51" i="28"/>
  <c r="C10" i="10"/>
  <c r="D10" i="10"/>
  <c r="I12" i="28"/>
  <c r="H79" i="36"/>
  <c r="I79" i="36"/>
  <c r="G79" i="36"/>
  <c r="G80" i="36"/>
  <c r="G52" i="36"/>
  <c r="E33" i="28"/>
  <c r="E31" i="28"/>
  <c r="D38" i="28"/>
  <c r="D36" i="28"/>
  <c r="D35" i="28"/>
  <c r="I59" i="28"/>
  <c r="I57" i="28"/>
  <c r="C23" i="28"/>
  <c r="E37" i="28"/>
  <c r="C17" i="10"/>
  <c r="D17" i="10"/>
  <c r="G42" i="36"/>
  <c r="G53" i="36"/>
  <c r="D21" i="28"/>
  <c r="E21" i="28"/>
  <c r="E84" i="28"/>
  <c r="E55" i="28"/>
  <c r="E76" i="28"/>
  <c r="L41" i="28"/>
  <c r="C41" i="28"/>
  <c r="C75" i="28"/>
  <c r="C80" i="28"/>
  <c r="I57" i="10"/>
  <c r="I55" i="28"/>
  <c r="I84" i="28"/>
  <c r="I83" i="28"/>
  <c r="E17" i="28"/>
  <c r="G57" i="10"/>
  <c r="E85" i="28"/>
  <c r="D85" i="28"/>
  <c r="E69" i="10"/>
  <c r="C8" i="10"/>
  <c r="D8" i="10"/>
  <c r="C43" i="10"/>
  <c r="D43" i="10"/>
  <c r="C44" i="10"/>
  <c r="D44" i="10"/>
  <c r="D84" i="28"/>
  <c r="D83" i="28"/>
  <c r="D55" i="28"/>
  <c r="D76" i="28"/>
  <c r="F57" i="10"/>
  <c r="H41" i="28"/>
  <c r="C47" i="15"/>
  <c r="C24" i="10"/>
  <c r="D24" i="10"/>
  <c r="L55" i="28"/>
  <c r="F70" i="10"/>
  <c r="G21" i="36"/>
  <c r="H122" i="36"/>
  <c r="K70" i="28"/>
  <c r="L70" i="28"/>
  <c r="D17" i="28"/>
  <c r="D41" i="28"/>
  <c r="E29" i="15"/>
  <c r="L57" i="28"/>
  <c r="H29" i="15"/>
  <c r="I29" i="15"/>
  <c r="C29" i="10"/>
  <c r="D29" i="10"/>
  <c r="I70" i="28"/>
  <c r="L84" i="28"/>
  <c r="L83" i="28"/>
  <c r="D60" i="28"/>
  <c r="D70" i="28"/>
  <c r="L76" i="28"/>
  <c r="F125" i="36"/>
  <c r="G126" i="36"/>
  <c r="G125" i="36"/>
  <c r="C23" i="10"/>
  <c r="D23" i="10"/>
  <c r="I41" i="28"/>
  <c r="H70" i="28"/>
  <c r="H75" i="28"/>
  <c r="H80" i="28"/>
  <c r="E62" i="28"/>
  <c r="E60" i="28"/>
  <c r="E70" i="28"/>
  <c r="E38" i="28"/>
  <c r="E36" i="28"/>
  <c r="E35" i="28"/>
  <c r="I122" i="36"/>
  <c r="I123" i="36"/>
  <c r="C18" i="10"/>
  <c r="D18" i="10"/>
  <c r="E74" i="28"/>
  <c r="D74" i="28"/>
  <c r="C32" i="10"/>
  <c r="D32" i="10"/>
  <c r="E57" i="10"/>
  <c r="E41" i="28"/>
  <c r="L21" i="15"/>
  <c r="C11" i="10"/>
  <c r="D11" i="10"/>
  <c r="C7" i="10"/>
  <c r="D7" i="10"/>
  <c r="C26" i="10"/>
  <c r="D26" i="10"/>
  <c r="C27" i="10"/>
  <c r="D27" i="10"/>
  <c r="H123" i="36"/>
  <c r="G122" i="36"/>
  <c r="E71" i="10"/>
  <c r="L31" i="15"/>
  <c r="E75" i="28"/>
  <c r="E80" i="28"/>
  <c r="L75" i="28"/>
  <c r="L80" i="28"/>
  <c r="C34" i="10"/>
  <c r="D34" i="10"/>
  <c r="K75" i="28"/>
  <c r="K80" i="28"/>
  <c r="D75" i="28"/>
  <c r="D80" i="28"/>
  <c r="I75" i="28"/>
  <c r="I80" i="28"/>
  <c r="E83" i="28"/>
  <c r="E47" i="15"/>
  <c r="C50" i="10"/>
  <c r="D50" i="10"/>
  <c r="C56" i="10"/>
  <c r="D56" i="10"/>
  <c r="H47" i="15"/>
  <c r="C71" i="10"/>
  <c r="J71" i="10"/>
  <c r="D47" i="15"/>
  <c r="G47" i="15"/>
  <c r="C70" i="10"/>
  <c r="D70" i="10"/>
  <c r="C37" i="10"/>
  <c r="D37" i="10"/>
  <c r="C16" i="10"/>
  <c r="D16" i="10"/>
  <c r="C21" i="10"/>
  <c r="D21" i="10"/>
  <c r="C61" i="10"/>
  <c r="D61" i="10"/>
  <c r="C73" i="10"/>
  <c r="D71" i="10"/>
  <c r="D49" i="10"/>
  <c r="C58" i="10"/>
  <c r="C72" i="10"/>
  <c r="C48" i="10"/>
  <c r="I47" i="15"/>
  <c r="H58" i="10"/>
  <c r="C77" i="10"/>
  <c r="C69" i="10"/>
  <c r="D69" i="10"/>
  <c r="C55" i="10"/>
  <c r="D55" i="10"/>
  <c r="I58" i="10"/>
  <c r="E58" i="10"/>
  <c r="D59" i="10"/>
  <c r="G52" i="10"/>
  <c r="I52" i="10"/>
  <c r="H52" i="10"/>
  <c r="F52" i="10"/>
  <c r="D48" i="10"/>
  <c r="E52" i="10"/>
  <c r="F58" i="10"/>
  <c r="G58" i="10"/>
  <c r="C62" i="10"/>
  <c r="C76" i="10"/>
  <c r="H78" i="10"/>
  <c r="G78" i="10"/>
  <c r="F78" i="10"/>
  <c r="I78" i="10"/>
  <c r="C57" i="10"/>
  <c r="D57" i="10"/>
  <c r="D54" i="15"/>
  <c r="L6" i="15"/>
  <c r="D58" i="10"/>
  <c r="C78" i="10"/>
  <c r="D73" i="10"/>
  <c r="D72" i="10"/>
  <c r="D62" i="10"/>
  <c r="D53" i="15"/>
  <c r="D76" i="10"/>
  <c r="E78" i="10"/>
  <c r="D77" i="10"/>
  <c r="D78" i="10"/>
</calcChain>
</file>

<file path=xl/connections.xml><?xml version="1.0" encoding="utf-8"?>
<connections xmlns="http://schemas.openxmlformats.org/spreadsheetml/2006/main">
  <connection id="1" keepAlive="1" name="Query - Table1" description="Connection to the 'Table1' query in the workbook." type="5" refreshedVersion="8" background="1" saveData="1">
    <dbPr connection="provider=Microsoft.Mashup.OleDb.1;data source=$EmbeddedMashup(3e10eac3-5370-4025-9bba-219422ff6c67)$;location=Table1" command="SELECT * FROM [Table1]"/>
  </connection>
</connections>
</file>

<file path=xl/sharedStrings.xml><?xml version="1.0" encoding="utf-8"?>
<sst xmlns="http://schemas.openxmlformats.org/spreadsheetml/2006/main" count="1196" uniqueCount="782">
  <si>
    <t>TOTAL</t>
  </si>
  <si>
    <t>Construcţii şi instalaţii</t>
  </si>
  <si>
    <t>Dotări</t>
  </si>
  <si>
    <t>Nr. crt</t>
  </si>
  <si>
    <t>Denumirea capitolelor şi subcapitolelor</t>
  </si>
  <si>
    <t>Cheltuieli eligibile</t>
  </si>
  <si>
    <t>Cheltuieli neeligibile</t>
  </si>
  <si>
    <t>1.1</t>
  </si>
  <si>
    <t>1.2</t>
  </si>
  <si>
    <t>Amenajarea terenului</t>
  </si>
  <si>
    <t>TOTAL CAPITOL 1</t>
  </si>
  <si>
    <t>2.1</t>
  </si>
  <si>
    <t> TOTAL CAPITOL 2</t>
  </si>
  <si>
    <t>TOTAL CAPITOL 4</t>
  </si>
  <si>
    <t>III</t>
  </si>
  <si>
    <t>TOTAL GENERAL</t>
  </si>
  <si>
    <t>SURSE DE FINANŢARE</t>
  </si>
  <si>
    <t>I</t>
  </si>
  <si>
    <t>Valoarea totală a cererii de finantare, din care :</t>
  </si>
  <si>
    <t xml:space="preserve">Valoarea totala eligibilă </t>
  </si>
  <si>
    <t>II</t>
  </si>
  <si>
    <t>Contribuţia proprie, din care :</t>
  </si>
  <si>
    <t xml:space="preserve">Contribuţia solicitantului la cheltuieli eligibile </t>
  </si>
  <si>
    <t>ASISTENŢĂ FINANCIARĂ NERAMBURSABILĂ SOLICITATĂ</t>
  </si>
  <si>
    <t>an 1</t>
  </si>
  <si>
    <t>an 2</t>
  </si>
  <si>
    <t>an 3</t>
  </si>
  <si>
    <t>an 4</t>
  </si>
  <si>
    <t>Implementare</t>
  </si>
  <si>
    <t>TOTAL CAPITOL 5</t>
  </si>
  <si>
    <t>TOTAL CAPITOL 6</t>
  </si>
  <si>
    <t>CAP. 1</t>
  </si>
  <si>
    <t>CAP. 2</t>
  </si>
  <si>
    <t>CAP. 3</t>
  </si>
  <si>
    <t>Cheltuieli pentru proiectare și asistență tehnică</t>
  </si>
  <si>
    <t>Cheltuieli pentru investiţia de bază</t>
  </si>
  <si>
    <t>CAP. 5</t>
  </si>
  <si>
    <t>Alte cheltuieli</t>
  </si>
  <si>
    <t>CAP. 6</t>
  </si>
  <si>
    <t>Denumire</t>
  </si>
  <si>
    <t>Valoare (lei)</t>
  </si>
  <si>
    <t>Total eligibil</t>
  </si>
  <si>
    <t>Total neeligibil</t>
  </si>
  <si>
    <t>Nr crt</t>
  </si>
  <si>
    <t>Buget cerere</t>
  </si>
  <si>
    <t>Total ani</t>
  </si>
  <si>
    <t>Contribuţia proprie totală (la cheltuieli eligibile și neeligibile), asigurată din:</t>
  </si>
  <si>
    <t>I.a.</t>
  </si>
  <si>
    <t>I.b.</t>
  </si>
  <si>
    <t>II.a.</t>
  </si>
  <si>
    <t>II.b.</t>
  </si>
  <si>
    <t>Capitol</t>
  </si>
  <si>
    <t>SURSE DE FINANTARE</t>
  </si>
  <si>
    <t xml:space="preserve">   - Surse proprii</t>
  </si>
  <si>
    <t xml:space="preserve">   - Imprumuturi bancare / surse imprumutate</t>
  </si>
  <si>
    <t>Contribuţia solicitantului la cheltuieli neeligibile, inclusiv TVA aferenta</t>
  </si>
  <si>
    <t>Valoarea totala neeligibilă, inclusiv TVA aferenta</t>
  </si>
  <si>
    <t>an 5</t>
  </si>
  <si>
    <t>Valoarea totală a cererii de finantare, din care:</t>
  </si>
  <si>
    <t>TVA eligibil</t>
  </si>
  <si>
    <t>Valoare TVA neeligibil</t>
  </si>
  <si>
    <t>Cheltuieli eligibile, fără TVA</t>
  </si>
  <si>
    <t>Cheltuieli neeligibile, fără TVA</t>
  </si>
  <si>
    <t>TVA aferentă cheltuielilor neeligibile, și TVA recuperabilă aferentă cheltuielilor eligibile</t>
  </si>
  <si>
    <t>Cantitate</t>
  </si>
  <si>
    <t>Nr. crt.</t>
  </si>
  <si>
    <t>Denumirea capitolelor şi subcapitolelor de cheltuieli</t>
  </si>
  <si>
    <t>Valoare fără TVA</t>
  </si>
  <si>
    <t>TVA</t>
  </si>
  <si>
    <t>Valoare cu TVA</t>
  </si>
  <si>
    <t>lei</t>
  </si>
  <si>
    <t>1</t>
  </si>
  <si>
    <t>2</t>
  </si>
  <si>
    <t>3</t>
  </si>
  <si>
    <t>4</t>
  </si>
  <si>
    <t>5</t>
  </si>
  <si>
    <t>CAPITOLUL 1 Cheltuieli pentru obţinerea şi amenajarea terenului</t>
  </si>
  <si>
    <t>Obţinerea terenului</t>
  </si>
  <si>
    <t>1.3</t>
  </si>
  <si>
    <t>Amenajări pentru protecţia mediului şi aducerea terenului la starea iniţială</t>
  </si>
  <si>
    <t>1.4</t>
  </si>
  <si>
    <t>Cheltuieli pentru relocarea/protecţia utilităţilor</t>
  </si>
  <si>
    <t>Total capitol 1</t>
  </si>
  <si>
    <t>CAPITOLUL 2 Cheltuieli pentru asigurarea utilităţilor necesare obiectivului de investiţii</t>
  </si>
  <si>
    <t>Total capitol 2</t>
  </si>
  <si>
    <t>Studii</t>
  </si>
  <si>
    <t>Proiectare</t>
  </si>
  <si>
    <t>Consultanţă</t>
  </si>
  <si>
    <t>Asistenţă tehnică</t>
  </si>
  <si>
    <t>Total capitol 3</t>
  </si>
  <si>
    <t>Total capitol 4</t>
  </si>
  <si>
    <t>Organizare de şantier</t>
  </si>
  <si>
    <t>Comisioane, cote, taxe, costul creditului</t>
  </si>
  <si>
    <t>Cheltuieli diverse şi neprevăzute</t>
  </si>
  <si>
    <t>Cheltuieli pentru informare şi publicitate</t>
  </si>
  <si>
    <t>Total capitol 5</t>
  </si>
  <si>
    <t>TVA neeligibil</t>
  </si>
  <si>
    <t>Cheltuieli pentru asigurarea utilităţilor necesare obiectivului de investiţii</t>
  </si>
  <si>
    <t>Alte studii specifice</t>
  </si>
  <si>
    <t>pe perioada de execuţie a lucrărilor</t>
  </si>
  <si>
    <t>Dirigenţie de şantier</t>
  </si>
  <si>
    <t xml:space="preserve">Cheltuieli cu activitățile obligatorii de informare și publicitate aferente proiectului  </t>
  </si>
  <si>
    <t xml:space="preserve">Cheltuielile de promovare a obiectivului de investiție </t>
  </si>
  <si>
    <t>1.1.</t>
  </si>
  <si>
    <t>4.2.</t>
  </si>
  <si>
    <t>1.4.</t>
  </si>
  <si>
    <t xml:space="preserve">6.2. </t>
  </si>
  <si>
    <t>COD SMIS</t>
  </si>
  <si>
    <t>Data estimata pentru semnarea contractului de finantare</t>
  </si>
  <si>
    <t>Perioada de realizare a activitatilor dupa semnarea contractului de finantare (luni)</t>
  </si>
  <si>
    <t>Curs INFOREURO</t>
  </si>
  <si>
    <t>Completați celulele cu informatiile solicitate</t>
  </si>
  <si>
    <t>Valoare fără TVA eligibila</t>
  </si>
  <si>
    <t>Valoare fără TVA neeligibila</t>
  </si>
  <si>
    <t>Valoare cu TVA eligiblia (valoare totala eligiblia</t>
  </si>
  <si>
    <t>Valoare cu TVA neeligiblia (valoare totala neeligiblia</t>
  </si>
  <si>
    <t xml:space="preserve"> Studii de teren</t>
  </si>
  <si>
    <t>Temă de proiectare</t>
  </si>
  <si>
    <t xml:space="preserve"> Studiu de prefezabilitate</t>
  </si>
  <si>
    <t xml:space="preserve"> Studiu de fezabilitate/documentaţie de avizare a lucrărilor de intervenţii şi deviz general</t>
  </si>
  <si>
    <t>Proiect tehnic şi detalii de execuţie</t>
  </si>
  <si>
    <t>Asistenţă tehnică din partea proiectantului</t>
  </si>
  <si>
    <t>Cheltuieli conexe organizării şantierului</t>
  </si>
  <si>
    <t>Categorie MySmis</t>
  </si>
  <si>
    <t>Subcategorie MySmis</t>
  </si>
  <si>
    <t>Cheltuieli pt asigurarea utilităţilor necesare obiectivului</t>
  </si>
  <si>
    <t>3.1.</t>
  </si>
  <si>
    <t>Servicii de evaluare, efectuate de un expert ANEVAR, în vederea stabilirii valorii terenurilor achiziționate</t>
  </si>
  <si>
    <t>Raport privind impactul asupra mediului</t>
  </si>
  <si>
    <t>Documentaţii-suport şi cheltuieli pentru obţinerea de avize, acorduri şi autorizaţii</t>
  </si>
  <si>
    <t xml:space="preserve"> Documentaţiile tehnice necesare în vederea obţinerii avizelor/acordurilor/autorizaţiilor</t>
  </si>
  <si>
    <t>Verificarea tehnică de calitate a proiectului tehnic şi a detaliilor de execuţie</t>
  </si>
  <si>
    <t xml:space="preserve">Consultanţă în domeniul managementului execuţiei investiţiei </t>
  </si>
  <si>
    <t>Audit financiar</t>
  </si>
  <si>
    <t>pentru participarea proiectantului la fazele incluse în programul de control al lucrărilor de execuţie, avizat de către Inspectoratul de Stat în Construcţii</t>
  </si>
  <si>
    <t xml:space="preserve"> Lucrări de construcţii şi instalaţii aferente organizării de şantier</t>
  </si>
  <si>
    <t>Comisioanele şi dobânzile aferente creditului băncii finanţatoare</t>
  </si>
  <si>
    <t>Cota aferentă ISC pentru controlul calităţii lucrărilor de construcţii</t>
  </si>
  <si>
    <t>Cota aferentă ISC pentru controlul statului în amenajarea teritoriului, urbanism şi pentru autorizarea lucrărilor de construcţii</t>
  </si>
  <si>
    <t>4.1.</t>
  </si>
  <si>
    <t>5.1.</t>
  </si>
  <si>
    <t>6.1.</t>
  </si>
  <si>
    <t>7 - Planul investitional</t>
  </si>
  <si>
    <t>1- Date Proiect</t>
  </si>
  <si>
    <t>3- Intreprindere in dificultate</t>
  </si>
  <si>
    <t>Completați celulele cu informatiile solicitate.</t>
  </si>
  <si>
    <t>Introducere:</t>
  </si>
  <si>
    <t>Verificarea Pragurilor</t>
  </si>
  <si>
    <t xml:space="preserve">Cheltuieli eligibile pentru prezentul apel de proiecte
</t>
  </si>
  <si>
    <t>Gorcea Monica</t>
  </si>
  <si>
    <t>În funcţie de tipul de proiect, şi de ce se propune a se achiziţiona se va completa următorul tabel:</t>
  </si>
  <si>
    <t xml:space="preserve">Nr. crt. </t>
  </si>
  <si>
    <t>Denumirea</t>
  </si>
  <si>
    <t>UM</t>
  </si>
  <si>
    <t>Preţul unitar
(fără T.V.A)</t>
  </si>
  <si>
    <t>Valoare totală
 (fără T.V.A)</t>
  </si>
  <si>
    <t>Valoare eligibilă
(fără T.V.A)</t>
  </si>
  <si>
    <t>Valoare neeligibilă
(fără T.V.A)</t>
  </si>
  <si>
    <t>5=(3x4)</t>
  </si>
  <si>
    <t>Foaia de lucru 3- Intreprindere in dificultate se completeaza automat.</t>
  </si>
  <si>
    <t>Cheltuieli pentru:</t>
  </si>
  <si>
    <t> Denumire servicii</t>
  </si>
  <si>
    <t>Denumire lucrărilor</t>
  </si>
  <si>
    <t>TOTAL:</t>
  </si>
  <si>
    <t>Denumire studiu</t>
  </si>
  <si>
    <t>Verificare</t>
  </si>
  <si>
    <t>Active necorporale</t>
  </si>
  <si>
    <t xml:space="preserve">Lista de echipamente, dotări, mijloace de transport, lucrări sau servicii, cu încadrarea acestora în secțiunea de cheltuieli eligibile /neeligibile </t>
  </si>
  <si>
    <t xml:space="preserve">Echipamente şi dotări </t>
  </si>
  <si>
    <t xml:space="preserve">Servicii privind documentațiile topocadastrale și de întabulare în CF </t>
  </si>
  <si>
    <t>Taxe pentru obținerea de avize, acorduri și
autorizații</t>
  </si>
  <si>
    <t>Anunț de începere</t>
  </si>
  <si>
    <t>Anunt de  finalizare a proiectului</t>
  </si>
  <si>
    <t>Placă permanentă</t>
  </si>
  <si>
    <t>Autocolante.</t>
  </si>
  <si>
    <t>Anul depunerii cererii de finantare</t>
  </si>
  <si>
    <t xml:space="preserve">Completați celulele cu informatiile solicitate. </t>
  </si>
  <si>
    <t>Obsevatii</t>
  </si>
  <si>
    <t>Pentru a fi eligibil, solicitantul trebuie să nu se încadreze în categoria întreprinderilor în dificultate.</t>
  </si>
  <si>
    <t>O întreprindere este considerată a fi în dificultate dacă este îndeplinită cel puțin una dintre următoarele condiții*:</t>
  </si>
  <si>
    <t>1)</t>
  </si>
  <si>
    <t>2)</t>
  </si>
  <si>
    <t>3)</t>
  </si>
  <si>
    <t>*) În conformitate  cu prevederile Regulamentului (UE) nr. 651/2014 al Comisiei din 17 iunie 2014 de declarare a anumitor categorii de ajutoare compatibile cu piața internă în aplicarea articolelor 107 și 108 din tratat</t>
  </si>
  <si>
    <t>Verificarea încadrării solicitantului în categoria întreprinderilor în dificultate</t>
  </si>
  <si>
    <t>Punctele  de mai jos fac obiectul Declarației de eligibilitate, pe propria răspundere.</t>
  </si>
  <si>
    <t>*) În conformitate  cu prevederile Regulamentului (UE)  2021/1058 al Parlamentului European și al Consiliului din 24 iunie 2021 privind Fondul european de dezvoltare regională și Fondul de coeziune</t>
  </si>
  <si>
    <t>(1)   FEDR și Fondul de coeziune nu oferă sprijin pentru:(d)	o întreprindere în dificultate, astfel cum este definită la articolul 2 punctul 18 din Regulamentul (UE) nr. 651/2014, cu excepția cazului în care acest lucru este autorizat în temeiul unor norme privind ajutorul de minimis sau privind acordarea temporară de ajutoare de stat, instituite pentru a răspunde unor circumstanțe excepționale;</t>
  </si>
  <si>
    <r>
      <t>În cazul unei întreprinderi care nu este un IMM, atunci când, în ultimii doi ani, raportul datorii/capitaluri proprii al întreprinderii este mai mare de 7,5 și capacitatea de acoperire a dobânzilor calculată pe baza EBITDA se situează sub valoarea 1. 
(</t>
    </r>
    <r>
      <rPr>
        <sz val="9"/>
        <rFont val="Calibri"/>
        <family val="2"/>
        <charset val="238"/>
      </rPr>
      <t>N = anul fiscal anterior depunerii cererii de finanțare)</t>
    </r>
  </si>
  <si>
    <t>i.</t>
  </si>
  <si>
    <t>Raportul datorii totale / capitaluri proprii &gt; 7,5</t>
  </si>
  <si>
    <t>Datorii totale (Datorii ce trebuie plătite într-o perioadă de până la un an + Datorii ce trebuie plătite într-o perioadă de peste un an )</t>
  </si>
  <si>
    <t>Total Capitaluri proprii</t>
  </si>
  <si>
    <t>ii.</t>
  </si>
  <si>
    <t>Capacitatea de acoperire a dobânzilor, calculată pe baza EBITDA &lt; 1</t>
  </si>
  <si>
    <t>EBITDA = Profit net + Cheltuieli cu impozitele + Cheltuieli cu dobânzile + Cheltuieli cu amortizarea</t>
  </si>
  <si>
    <t xml:space="preserve">Cheltuieli cu dobânzile </t>
  </si>
  <si>
    <t>Atunci când întreprinderea face obiectul unei proceduri colective de insolvenţă sau îndeplineşte criteriile prevăzute în dreptul intern pentru ca o procedură colectivă de insolvenţă să fie deschisă la cererea creditorilor săi.</t>
  </si>
  <si>
    <t>Atunci când întreprinderea a primit ajutor pentru salvare şi nu a rambursat încă împrumutul sau nu a încetat garanţia sau a primit ajutoare pentru restructurare şi face încă obiectul unui plan de restructurare.</t>
  </si>
  <si>
    <t xml:space="preserve"> 0≤Datorii totale/ Capitaluri proprii totale ≤7,5   </t>
  </si>
  <si>
    <t>EBITDA/cheltuieli cu dobanzile  ≥ 1</t>
  </si>
  <si>
    <t xml:space="preserve">Intreprinderea   este in dificultate daca in  fiecare din ultimele doua exercitii financiare conditiile 0&gt; e1N&gt;7,5  și e2N&lt;1   SI </t>
  </si>
  <si>
    <r>
      <t xml:space="preserve"> 0&gt;e1</t>
    </r>
    <r>
      <rPr>
        <vertAlign val="subscript"/>
        <sz val="10"/>
        <rFont val="Calibri"/>
        <family val="2"/>
        <scheme val="minor"/>
      </rPr>
      <t>N-1</t>
    </r>
    <r>
      <rPr>
        <sz val="10"/>
        <rFont val="Calibri"/>
        <family val="2"/>
        <scheme val="minor"/>
      </rPr>
      <t>&gt;7,5 si e2</t>
    </r>
    <r>
      <rPr>
        <vertAlign val="subscript"/>
        <sz val="10"/>
        <rFont val="Calibri"/>
        <family val="2"/>
        <scheme val="minor"/>
      </rPr>
      <t>N-1</t>
    </r>
    <r>
      <rPr>
        <sz val="10"/>
        <rFont val="Calibri"/>
        <family val="2"/>
        <scheme val="minor"/>
      </rPr>
      <t>&lt;1   sunt cumulativ indeplinite in ultimii doi ani .</t>
    </r>
  </si>
  <si>
    <t>CAPITOLUL 3 Cheltuieli pentru proiectare şi asistenţă tehnică</t>
  </si>
  <si>
    <t>3.1.1.</t>
  </si>
  <si>
    <t>3.1.2.</t>
  </si>
  <si>
    <t>3.1.3.</t>
  </si>
  <si>
    <t xml:space="preserve">3.2. </t>
  </si>
  <si>
    <t>3.3.</t>
  </si>
  <si>
    <t>3.4.</t>
  </si>
  <si>
    <t>CAPITOLUL 4 Cheltuieli pentru investiţia de bază</t>
  </si>
  <si>
    <t>Construcţii şi instalaţii, din care</t>
  </si>
  <si>
    <t xml:space="preserve">Active necorporale aferente măsurilor conexe </t>
  </si>
  <si>
    <t>5.1.1.</t>
  </si>
  <si>
    <t xml:space="preserve">5.1.2. </t>
  </si>
  <si>
    <t>5.2.</t>
  </si>
  <si>
    <t>5.3.</t>
  </si>
  <si>
    <t>3.5.</t>
  </si>
  <si>
    <t>4.4.</t>
  </si>
  <si>
    <t xml:space="preserve">Construcţii, instalaţii și dotări  aferente măsurilor conexe </t>
  </si>
  <si>
    <t> TOTAL CAPITOL 3</t>
  </si>
  <si>
    <t>TOTAL CAPITOL 7</t>
  </si>
  <si>
    <t>CAP. 7</t>
  </si>
  <si>
    <t>Dotări, din care:</t>
  </si>
  <si>
    <t>Active necorporale, din care:</t>
  </si>
  <si>
    <t>total</t>
  </si>
  <si>
    <t>ACOPERIRE INVESTITIE</t>
  </si>
  <si>
    <t xml:space="preserve">total </t>
  </si>
  <si>
    <t>an</t>
  </si>
  <si>
    <t>buget cerere</t>
  </si>
  <si>
    <t>calculat</t>
  </si>
  <si>
    <t>TOTAL CHELTUIELI ELIGIBILE</t>
  </si>
  <si>
    <t>TOTAL CHELTUIELI NE-ELIGIBILE</t>
  </si>
  <si>
    <t>% cheltuieli eligibile</t>
  </si>
  <si>
    <t>Total resurse</t>
  </si>
  <si>
    <t>Rata de actualizare financiară</t>
  </si>
  <si>
    <t>Valoare TVA (TOTAL)</t>
  </si>
  <si>
    <t>Completați proiectia financiara privind costurile investitiei pe anii de implementare (an 1…7), in functie de perioada de implementare a proiectului.
Coloana "Total ani" verifica suma costurilor anuale cu costul total al investitiei, conform bugetului. Mesajul "Eroare!" se va afisa daca suma valorilor aferente anilor 1...5 nu este egala cu valoarea din buget a respectivului cost (coloana "Buget cerere")</t>
  </si>
  <si>
    <t>Completați proiectia financiara privind costurile investitiei pe anii de implementare (an 1…5), in functie de perioada de implementare a proiectului.</t>
  </si>
  <si>
    <t>TOTAL GENERAL DEVIZ HOTĂRÂRE nr. 907/2016</t>
  </si>
  <si>
    <t>TOTAL DEVIZ PROIECT</t>
  </si>
  <si>
    <t xml:space="preserve">Construcţii, instalaţii  aferente măsurilor conexe </t>
  </si>
  <si>
    <t xml:space="preserve">Expertizare tehnică                       </t>
  </si>
  <si>
    <t>3.5.1.</t>
  </si>
  <si>
    <t>3.5.2.</t>
  </si>
  <si>
    <t>3.5.3.</t>
  </si>
  <si>
    <t>3.5.4.</t>
  </si>
  <si>
    <t>3.5.5.</t>
  </si>
  <si>
    <t>3.6.</t>
  </si>
  <si>
    <t>3.7.</t>
  </si>
  <si>
    <t>3.8.</t>
  </si>
  <si>
    <t>3.8.1</t>
  </si>
  <si>
    <t>3.8.1.1.</t>
  </si>
  <si>
    <t>3.8.1.2</t>
  </si>
  <si>
    <t>3.8.2.</t>
  </si>
  <si>
    <t>4.3.</t>
  </si>
  <si>
    <t>4.5.</t>
  </si>
  <si>
    <t xml:space="preserve">4.6. </t>
  </si>
  <si>
    <t xml:space="preserve">Montaj utilaje, echipamente tehnologice şi funcţionale  aferente măsurilor conexe </t>
  </si>
  <si>
    <t>5.2.1.</t>
  </si>
  <si>
    <t>5.2.2.</t>
  </si>
  <si>
    <t>5.2.3.</t>
  </si>
  <si>
    <t>5.2.4</t>
  </si>
  <si>
    <t>5.2.5.</t>
  </si>
  <si>
    <t xml:space="preserve">Taxe pentru acorduri, avize  conforme şi autorizaţia de construire/  desfiinţare                               </t>
  </si>
  <si>
    <t>5.4.</t>
  </si>
  <si>
    <t>din care: C + M (1.2 + 1.3 +1.4 + 2 + 4.1 + 4.2 + 5.1.1</t>
  </si>
  <si>
    <t>CAPITOLUL 5 Alte cheltuieli</t>
  </si>
  <si>
    <t>3.5.6.</t>
  </si>
  <si>
    <t>Organizarea procedurilor de achizitie</t>
  </si>
  <si>
    <t>3.7.1.b</t>
  </si>
  <si>
    <t>3.7.1.a</t>
  </si>
  <si>
    <t>3.7.1.c</t>
  </si>
  <si>
    <t>Montaj utilaje, echipamente tehnologice şi funcţionale, din care</t>
  </si>
  <si>
    <t>Utilaje, echipamente tehnologice şi  funcţionale care necesită montaj, din care</t>
  </si>
  <si>
    <t xml:space="preserve">Utilaje, echipamente tehnologice şi  funcţionale care necesită montaj, aferente măsurilor conexe </t>
  </si>
  <si>
    <t xml:space="preserve">Dotări aferente măsurilor conexe </t>
  </si>
  <si>
    <t xml:space="preserve">Cota aferentă Casei Sociale a    Cota aferentă Casei Sociale a   Constructorilor - CSC                     </t>
  </si>
  <si>
    <t>5.4.1.</t>
  </si>
  <si>
    <t>5.4.2.</t>
  </si>
  <si>
    <t>BUGETUL CERERII DE FINANTARE</t>
  </si>
  <si>
    <t>TVA nerecuperabilă,aferentă cheltuielilor eligibile</t>
  </si>
  <si>
    <t>Cheltuieli pentru obtinerea si/sau amenajarea terenului</t>
  </si>
  <si>
    <t>Consultanţă la elaborarea cererii de finantare și a tuturor studiilor necesare întocmirii acesteia  ce vizează realizarea de proiecte care pot fi implementate prin POR 2021-2027</t>
  </si>
  <si>
    <t>CAP. 4</t>
  </si>
  <si>
    <t>1.2.</t>
  </si>
  <si>
    <t xml:space="preserve">Se va completa celula B13 cu anul depunerii cererii finantare. Data introdusa in celula trebuie sa fie in formatul yyyy. </t>
  </si>
  <si>
    <t>Se va completa celula B14 cu data estimata pentru semnarea contractului de finantare. Data introdusa in celula trebuie sa fie in formatul dd.mm.yyyy.</t>
  </si>
  <si>
    <t>Se va completa celula B15 cu numarul de luni estimat pentru realizarea activitatilor proiectului.</t>
  </si>
  <si>
    <t>Se va completa celula B9 cu codul SMIS alocat.</t>
  </si>
  <si>
    <t>Constructii si instalatii</t>
  </si>
  <si>
    <t>Expertiza tehnica</t>
  </si>
  <si>
    <t>Certificarea performanţei energetice şi auditul energetic al clădirilor</t>
  </si>
  <si>
    <t>Consultanţă la elaborarea cererii de finantare si a tuturor studiilor necesare intocmirii acesteia</t>
  </si>
  <si>
    <t xml:space="preserve">Organizarea procedurilor de achiziţie </t>
  </si>
  <si>
    <t>Cota aferentă Casei Sociale a Constructorilor - CSC</t>
  </si>
  <si>
    <t>Taxe pentru acorduri, avize conforme şi autorizaţia de construire/desfiinţare</t>
  </si>
  <si>
    <t>Dotari Conexe</t>
  </si>
  <si>
    <t>Active necorporale conexe</t>
  </si>
  <si>
    <t xml:space="preserve">Construcţii, instalaţii  si montaj  aferente măsurilor conexe </t>
  </si>
  <si>
    <t>Denumirea obiectivului de investitii</t>
  </si>
  <si>
    <t>euro</t>
  </si>
  <si>
    <t>LUCRARI</t>
  </si>
  <si>
    <t>1.2 Amenajarea terenului</t>
  </si>
  <si>
    <t>1.3 Amenajări pentru protecţia mediului şi aducerea terenului la starea iniţială</t>
  </si>
  <si>
    <t>1.4 Cheltuieli pentru relocarea/protecţia utilităţilor</t>
  </si>
  <si>
    <t>2 - Cheltuieli pentru asigurarea utilităţilor necesare obiectivului de investiţii</t>
  </si>
  <si>
    <t>SERVICII</t>
  </si>
  <si>
    <t>3.1.1 Studii de teren</t>
  </si>
  <si>
    <t>3.2 Documentaţii-suport şi cheltuieli pentru obţinerea de avize, acorduri şi autorizații</t>
  </si>
  <si>
    <t>3.7.1  Managementul de proiect pentru obiectivul de investiţii
3.6. Organizarea procedurilor de achiziţie</t>
  </si>
  <si>
    <t>Panouri temporare</t>
  </si>
  <si>
    <t>Lucrari</t>
  </si>
  <si>
    <t>ECHIPAMENTE / DOTARI / ACTIVE CORPORALE
LUCRARI</t>
  </si>
  <si>
    <t>ECHIPAMENTE / DOTARI / ACTIVE CORPORALE</t>
  </si>
  <si>
    <t>4.6 Active necorporale</t>
  </si>
  <si>
    <t>5.6 Cheltuieli conexe investitiei de baza</t>
  </si>
  <si>
    <t xml:space="preserve">5.1.1 Lucrări de construcţii şi instalaţii aferente organizării de şantier
</t>
  </si>
  <si>
    <t>5.1.2 Cheltuieli conexe organizării şantierului</t>
  </si>
  <si>
    <t>TAXE</t>
  </si>
  <si>
    <t xml:space="preserve">
5.2.2 Cota aferentă ISC pentru controlul calităţii lucrărilor de construcţii
5.2.3. Cota aferentă ISC pentru controlul statului în amenajarea teritoriului, urbanism şi pentru autorizarea lucrărilor de construcţii
5.2.4. Cota aferentă Casei Sociale a Constructorilor - CSC
5.2.5. Taxe pentru acorduri, avize conforme şi autorizaţia de construire/desfiinţare</t>
  </si>
  <si>
    <t>5.3 Cheltuieli diverse şi neprevăzute</t>
  </si>
  <si>
    <t>5.4 Cheltuieli pentru informare şi publicitate</t>
  </si>
  <si>
    <t>Total capitol 8</t>
  </si>
  <si>
    <t>7.1</t>
  </si>
  <si>
    <t>1 - Cheltuieli pentru obţinerea şi amenajarea terenului</t>
  </si>
  <si>
    <t xml:space="preserve"> 2  Cheltuieli pentru asigurarea utilităţilor necesare obiectivului</t>
  </si>
  <si>
    <t>4 -  Cheltuieli pentru investiţia de bază</t>
  </si>
  <si>
    <t>5- Alte cheltuieli</t>
  </si>
  <si>
    <t xml:space="preserve">6  Cheltuieli de informare și publicitate </t>
  </si>
  <si>
    <t>Nr ctr</t>
  </si>
  <si>
    <t>Categorie_NUME SMIS</t>
  </si>
  <si>
    <t xml:space="preserve">Subcategorie_NUME SMIS </t>
  </si>
  <si>
    <t>Capitol in Devizul General cf. HG 907/2016, cu modificările și completările ulterioare</t>
  </si>
  <si>
    <t>Subcapitol in Devizul General cf. HG 907/2016, cu modificările și completările ulterioare</t>
  </si>
  <si>
    <t>ECHIPAMENTE / DOTĂRI / ACTIVE CORPORALE</t>
  </si>
  <si>
    <t>1.1. Obținerea terenului</t>
  </si>
  <si>
    <t xml:space="preserve">CAP. 1. Cheltuieli pentru obținerea și amenajarea terenului  </t>
  </si>
  <si>
    <t>1.3 Amenajări pentru protecția mediului și aducerea terenului la starea inițială</t>
  </si>
  <si>
    <t>1.4 Cheltuieli pentru relocarea/protecția utilităților</t>
  </si>
  <si>
    <t>2 - Cheltuieli pentru asigurarea utilităților necesare obiectivului de investiții</t>
  </si>
  <si>
    <t>CAP. 2. Cheltuieli pentru asigurarea utilităților necesare obiectivului de investiții</t>
  </si>
  <si>
    <t xml:space="preserve">CAP. 3. Cheltuieli pentru proiectare și asistență tehnică </t>
  </si>
  <si>
    <t>3.1.2 Raport privind impactul asupra mediului</t>
  </si>
  <si>
    <t>3.1.3 Alte studii specifice</t>
  </si>
  <si>
    <t>3.2 Documentații-suport și cheltuieli pentru obținerea de avize, acorduri și autorizații</t>
  </si>
  <si>
    <t>3.3 Expertizare tehnică</t>
  </si>
  <si>
    <t>3.4 Certificarea performanței energetice și auditul energetic al clădirilor</t>
  </si>
  <si>
    <t>3.5.1 Tema de proiectare</t>
  </si>
  <si>
    <t>3.5.2 Studiu de prefezabilitate</t>
  </si>
  <si>
    <t>3.5.3. Studiu de fezabilitate/documentație de avizare a lucrărilor de intervenții și deviz general</t>
  </si>
  <si>
    <t>3.5.4. Documentațiile tehnice necesare în vederea obținerii avizelor/acordurilor/autorizațiilor</t>
  </si>
  <si>
    <t>3.5.5. Verificarea tehnică de calitate a proiectului tehnic și a detaliilor de execuție</t>
  </si>
  <si>
    <t>3.5.6. Proiect tehnic și detalii de execuție</t>
  </si>
  <si>
    <t>3.6. Organizarea procedurilor de achiziție</t>
  </si>
  <si>
    <t>3.7.1 Managementul de proiect pentru obiectivul de investiții</t>
  </si>
  <si>
    <t>3.7.2. Auditul financiar</t>
  </si>
  <si>
    <t>3.8.1. Asistență tehnică din partea proiectantului</t>
  </si>
  <si>
    <t>3.8.2. Dirigenție de șantier/supervizare</t>
  </si>
  <si>
    <t>4.1 Construcții și instalații</t>
  </si>
  <si>
    <t xml:space="preserve">CAP. 4. Cheltuieli pentru investiția de bază     </t>
  </si>
  <si>
    <t>4.1.1 Construcții și instalații - reabilitare termică</t>
  </si>
  <si>
    <t xml:space="preserve">4.1.2 Construcții și instalații - consolidare </t>
  </si>
  <si>
    <t>4.2 Montaj utilaje, echipamente tehnologice și funcționale</t>
  </si>
  <si>
    <t>4.3 Utilaje, echipamente tehnologice și funcționale care necesită montaj</t>
  </si>
  <si>
    <t>4.4 Utilaje, echipamente tehnologice și funcționale care nu necesită montaj și echipamente de transport</t>
  </si>
  <si>
    <t>4.5 Dotări</t>
  </si>
  <si>
    <t>CHELTUIELI CU ACTIVE NECORPORALE</t>
  </si>
  <si>
    <t>5.1.1 Lucrări de construcții și instalații aferente organizării de șantier</t>
  </si>
  <si>
    <t>CAP. 5. Alte cheltuieli</t>
  </si>
  <si>
    <t>5.1.2 Cheltuieli conexe organizării șantierului</t>
  </si>
  <si>
    <t>5.2.1. Comisioanele și dobânzile aferente creditului băncii finanțatoare</t>
  </si>
  <si>
    <t>5.2.2 Cota aferentă ISC pentru controlul calității lucrărilor de construcții</t>
  </si>
  <si>
    <t>5.2.3. Cota aferentă ISC pentru controlul statului în amenajarea teritoriului, urbanism și pentru autorizarea lucrărilor de construcții</t>
  </si>
  <si>
    <t>5.2.4. Cota aferentă Casei Sociale a Constructorilor - CSC</t>
  </si>
  <si>
    <t>5.2.5. Taxe pentru acorduri, avize conforme și autorizația de construire/desființare</t>
  </si>
  <si>
    <t>5.3 Cheltuieli diverse și neprevăzute</t>
  </si>
  <si>
    <t>5.4 Cheltuieli pentru informare și publicitate</t>
  </si>
  <si>
    <t>6.1 Pregătirea personalului de exploatare</t>
  </si>
  <si>
    <t>CAP. 6. - Cheltuieli pentru probe tehnologice și teste</t>
  </si>
  <si>
    <t>CAP. 1 - 1.1. Obținerea terenului</t>
  </si>
  <si>
    <t>CAP.1 - 1.2 Amenajarea terenului</t>
  </si>
  <si>
    <t>CAP.1 -1.3 Amenajări pentru protecția mediului și aducerea terenului la starea inițială</t>
  </si>
  <si>
    <t>CAP.1 - 1.4 Cheltuieli pentru relocarea/protecția utilităților</t>
  </si>
  <si>
    <t>CAP.2 - 2 Cheltuieli pentru asigurarea utilităților necesare obiectivului de investiții</t>
  </si>
  <si>
    <t>CAP.3 - 3.1.1 Studii de teren</t>
  </si>
  <si>
    <t>CAP.3 - 3.1.2 Raport privind impactul asupra mediului</t>
  </si>
  <si>
    <t>CAP.3 - 3.1.3 Alte studii specifice</t>
  </si>
  <si>
    <t>CAP.3 - 3.2 Documentații-suport și cheltuieli pentru obținerea de avize, acorduri și autorizații</t>
  </si>
  <si>
    <t>CAP.3 - 3.3 Expertizare tehnică</t>
  </si>
  <si>
    <t>CAP.3 - 3.4 Certificarea performanței energetice și auditul energetic al clădirilor</t>
  </si>
  <si>
    <t>CAP.3 - 3.5.1 Tema de  proiectare</t>
  </si>
  <si>
    <t>CAP.3 - 3.5.2 Studiu de prefezabilitate</t>
  </si>
  <si>
    <t>CAP.3 - 3.5.3 Studiu de fezabilitate/ documentație de avizare a</t>
  </si>
  <si>
    <t>lucrărilor de intervenții și deviz general</t>
  </si>
  <si>
    <t>CAP.3 - 3.5.4. Documentațiile tehnice necesare în vederea obținerii avizelor/acordurilor/autorizațiilor</t>
  </si>
  <si>
    <t>CAP.3 - 3.5.5. Verificarea tehnică de calitate a proiectului tehnic și a detaliilor de execuție</t>
  </si>
  <si>
    <t>CAP.3 - 3.5.6. Proiect tehnic și detalii de execuție</t>
  </si>
  <si>
    <t>Cap.3 - 3.6 Organizarea procedurilor de achizitie</t>
  </si>
  <si>
    <t>CAP. 3 - 3.7.1  Managementul de proiect pentru obiectivul de investiții</t>
  </si>
  <si>
    <t>CAP.3 - 3.7.2. Auditul financiar</t>
  </si>
  <si>
    <t>CAP.3 - 3.8.1.1. Asistență tehnică din partea proiectantului pe perioada de execuție a lucrărilor</t>
  </si>
  <si>
    <t>CAP.3 - 3.8.1.2. Asistență tehnică din partea proiectantului pentru participarea proiectantului la fazele incluse în programul de control al lucrărilor de execuție, avizat de către Inspectoratul de Stat în Construcții</t>
  </si>
  <si>
    <t>CAP.3 - 3.8.2. Dirigenție de șantier</t>
  </si>
  <si>
    <t>CAP.4 - 4.1 Construcții și instalații</t>
  </si>
  <si>
    <t>CAP.4 - 4.2 Montaj utilaje echipamente tehnologice și funcționale</t>
  </si>
  <si>
    <t>CAP.4 - 4. 3 Utilaje, echipamente tehnologice si funcționale care necesită montaj</t>
  </si>
  <si>
    <t>CAP.4 - 4.4. Utilaje fără montaj si echipamente de transport</t>
  </si>
  <si>
    <t>CAP.4 - 4.5 Dotări</t>
  </si>
  <si>
    <t>CAP. 4 - 4.6. Active necorporale</t>
  </si>
  <si>
    <t>CAP.5 - 5.1.1. Lucrări de construcții și instalații aferente organizării de șantier</t>
  </si>
  <si>
    <t>CAP.5 - 5.1.2 Cheltuieli conexe organizării șantierului</t>
  </si>
  <si>
    <t>CAP.5 - 5.2.1. Comisioanele și dobânzile aferente creditului băncii finanțatoare</t>
  </si>
  <si>
    <t>CAP.5 - 5.2.2 Cota aferentă ISC pentru controlul calității lucrărilor de construcții</t>
  </si>
  <si>
    <t>CAP.5 - 5.2.3. Cota aferentă ISC pentru controlul statului în amenajarea teritoriului, urbanism și pentru autorizarea lucrărilor de construcții</t>
  </si>
  <si>
    <t>CAP.5 - 5.2.4. Cota aferentă Casei Sociale a Constructorilor - CSC</t>
  </si>
  <si>
    <t>CAP.5 - 5.2.5. Taxe pentru acorduri, avize conforme și autorizația de construire/desființare</t>
  </si>
  <si>
    <t>CAP.5 - 5.3 Cheltuieli diverse și neprevăzute</t>
  </si>
  <si>
    <t>CAP.5 - 5.4 Cheltuieli pentru informare și publicitate</t>
  </si>
  <si>
    <t>CAP.6 - 6.1 Pregătirea personalului de exploatare</t>
  </si>
  <si>
    <t>3.1.1 Studii de teren,
 3.1.2  Raport privind impactul asupra mediului
3.1.3 Alte studii specifice</t>
  </si>
  <si>
    <t>3 - Cheltuieli pentru proiectare şi asistenţă tehnică</t>
  </si>
  <si>
    <t xml:space="preserve">3.5.1 Tema proiectare
3.5.2 Studiu de prefezabilitate
3.5.3. Studiu de fezabilitate/documentaţie de avizare a lucrărilor de intervenţii şi deviz general
3.5.4. Documentaţiile tehnice necesare în vederea obţinerii avizelor/acordurilor/autorizaţiilor
3.5.5. Verificarea tehnică de calitate a proiectului tehnic şi a detaliilor de execuţie
3.5.6. Proiect tehnic şi detalii de execuţie
3.3 Expertizare tehnică
</t>
  </si>
  <si>
    <t xml:space="preserve">4.1 Construcţii şi instalaţii
4.2 Montaj utilaje, echipamente tehnologice şi funcţionale
</t>
  </si>
  <si>
    <t>Utilaje, echipamente tehnologice şi  funcţionale care nu necesită montaj</t>
  </si>
  <si>
    <t xml:space="preserve">4.4 Utilaje, echipamente tehnologice şi funcţionale care nu necesită montaj şi echipamente de transport
4.5 Dotări
4.3 Utilaje, echipamente tehnologice şi funcţionale care necesită montaj
 4.2 Montaj utilaje, echipamente tehnologice şi funcţionale 
</t>
  </si>
  <si>
    <t xml:space="preserve">Se cuprind cheltuielile cu achiziţionarea activelor necorporale: drepturi referitoare la brevete, licenţe, know-how sau cunoştinţe tehnice nebrevetate. </t>
  </si>
  <si>
    <t>Utilaje, echipamente tehnologice şi  funcţionale care nu necesită montaj si echipamente de transport , din care:</t>
  </si>
  <si>
    <t>Decontarea cheltuielilor aferente acestei linii bugetare se realizează pe baza situațiilor de lucrări detaliate la nivel de articol de deviz</t>
  </si>
  <si>
    <t>Montaj utilaje, echipamente tehnologice şi funcţionale</t>
  </si>
  <si>
    <t xml:space="preserve">Pregătirea personalului de exploatare     </t>
  </si>
  <si>
    <t xml:space="preserve">Probe tehnologice şi teste                </t>
  </si>
  <si>
    <r>
      <t xml:space="preserve">Datele se introduc numai in celulele marcate cu </t>
    </r>
    <r>
      <rPr>
        <b/>
        <sz val="9"/>
        <color theme="4" tint="0.39997558519241921"/>
        <rFont val="Calibri"/>
        <family val="2"/>
        <charset val="238"/>
        <scheme val="minor"/>
      </rPr>
      <t>albastru;</t>
    </r>
    <r>
      <rPr>
        <b/>
        <sz val="9"/>
        <color theme="1" tint="0.249977111117893"/>
        <rFont val="Calibri"/>
        <family val="2"/>
        <scheme val="minor"/>
      </rPr>
      <t xml:space="preserve">  datele se introduc in LEI. A nu se modifica formulele de calcul - acestea sunt calculate automat in urma introducerii datelor de intrare.</t>
    </r>
  </si>
  <si>
    <t>2- Cheltuieli eligibile</t>
  </si>
  <si>
    <t>In aceasta foaie de calcul se regaseste corespondenta dintre categoriile de cheltuieli eligibile in cadrul acestui apel de proiecte si categoriile si subcategoriile de cheltuieli din SMIS2021</t>
  </si>
  <si>
    <t>3- Calcule buget</t>
  </si>
  <si>
    <t>In aceasta foaie de calcul se vor introduc toate cheltuielile incluse atat in deviz cat si alte cheltuieli necesare implementarii proiectului pe categorii si subcategorii; se completeaza dor celulele evidentiate cu culoarea bleu</t>
  </si>
  <si>
    <t>4- Buget_Cerere</t>
  </si>
  <si>
    <t>Foaia de lucru 4-Buget_cerere este completată automat pe baza informatiilor din foaia de calcul 3.</t>
  </si>
  <si>
    <t>5- Plan investitional</t>
  </si>
  <si>
    <t>6 - Lista de echipamante</t>
  </si>
  <si>
    <t>7 - Matricea de corelare BP-DGI</t>
  </si>
  <si>
    <t>sheet informativ, a se utiliza in corelarea corecta a cheltuielilor cu devizul general si structura de categorii / subcategorii de cheltuieli din SMIS 2021</t>
  </si>
  <si>
    <t xml:space="preserve">ECHIPAMENTE / DOTARI / ACTIVE CORPORALE
</t>
  </si>
  <si>
    <t>1.1. Obtinerea terenului</t>
  </si>
  <si>
    <t>3.5.1 Tema proiectare
3.5.2 Studiu de prefezabilitate
3.5.3. Studiu de fezabilitate/documentaţie de avizare a lucrărilor de intervenţii şi deviz general
3.5.4. Documentaţiile tehnice necesare în vederea obţinerii avizelor/acordurilor/autorizaţiilor
3.5.5. Verificarea tehnică de calitate a proiectului tehnic şi a detaliilor de execuţie
3.5.6. Proiect tehnic şi detalii de execuţie
3.1.3 Alte studii de specialitate</t>
  </si>
  <si>
    <t>4.1 Construcţii şi instalaţii
4.2 Montaj utilaje, echipamente tehnologice şi funcţionale
5.6 Cheltuieli conexe investitiei de baza</t>
  </si>
  <si>
    <t>4.4 Utilaje, echipamente tehnologice şi funcţionale care nu necesită montaj şi echipamente de transport
4.5 Dotări
4.3 Utilaje, echipamente tehnologice şi funcţionale care necesită montaj</t>
  </si>
  <si>
    <t>5.1.1 Lucrări de construcţii şi instalaţii aferente organizării de şantier
5.1.2 Cheltuieli conexe organizării şantierului</t>
  </si>
  <si>
    <t xml:space="preserve"> </t>
  </si>
  <si>
    <t>Model de proiecții financiare - venituri si cheltuieli din activitatea corespunzătoare proiectului de investiții</t>
  </si>
  <si>
    <t>PROIECTII FINANCIARE FARA INVESTITIE</t>
  </si>
  <si>
    <r>
      <t xml:space="preserve">Se vor introduce veniturile si cheltuielile rezultate din </t>
    </r>
    <r>
      <rPr>
        <b/>
        <u/>
        <sz val="8"/>
        <rFont val="Calibri"/>
        <family val="2"/>
        <scheme val="minor"/>
      </rPr>
      <t>activitatea corespunzătoare proiectului de investiții, în condițiile în care activitatea s-ar desfășura fără investiție</t>
    </r>
    <r>
      <rPr>
        <b/>
        <sz val="8"/>
        <rFont val="Calibri"/>
        <family val="2"/>
        <scheme val="minor"/>
      </rPr>
      <t xml:space="preserve">. 
</t>
    </r>
  </si>
  <si>
    <t>Venituri, Cheltuieli aferente activitatii corespunzatoare proiectului de investitie FARA investitie / an</t>
  </si>
  <si>
    <t>VENITURI OPERATIONALE</t>
  </si>
  <si>
    <t>Veniturile pe baza biletelor de intrare vândute (inclusiv abonamente)</t>
  </si>
  <si>
    <t>Venituri din serbari si spectacole scolare</t>
  </si>
  <si>
    <t>Venituri din organizarea de evenimente</t>
  </si>
  <si>
    <t>Venituri din manifestari culturale si artistice</t>
  </si>
  <si>
    <t>Venituri din organizarea evenimentelor sportive</t>
  </si>
  <si>
    <t>Venituri din valorificarea produselor obținute din activitatea proprie sau anexă</t>
  </si>
  <si>
    <t xml:space="preserve">Venituri dini închirieri de spatii pentru evenimente precum concerte, proiecții de filme, gale, conferințe, simpozioane. </t>
  </si>
  <si>
    <t>Venituri din inchirieri de spatii</t>
  </si>
  <si>
    <t>Venituri din concesiuninea spatiilor adiacente</t>
  </si>
  <si>
    <t xml:space="preserve">Venituri din productia realizata pentru scopuri proprii si capitalizata </t>
  </si>
  <si>
    <t xml:space="preserve">Venituri din subventii de exploatare  </t>
  </si>
  <si>
    <t xml:space="preserve">Venituri din subventii pentru investitii </t>
  </si>
  <si>
    <t xml:space="preserve">Venituri din alte activitati </t>
  </si>
  <si>
    <t xml:space="preserve">Alte venituri din exploatare </t>
  </si>
  <si>
    <t>Venituri din studii și cercetări</t>
  </si>
  <si>
    <t xml:space="preserve">Alte venituri obtinute prin valorificarea activitatii </t>
  </si>
  <si>
    <t xml:space="preserve">Venituri din vanzari produse </t>
  </si>
  <si>
    <t xml:space="preserve">Venituri din prestari servicii </t>
  </si>
  <si>
    <t xml:space="preserve">Venituri din vanzari marfuri </t>
  </si>
  <si>
    <t>Venituri din alocatii bugetare pentru intretinerea curenta (funcționarea și întreținerea curentă)</t>
  </si>
  <si>
    <t>Venituri din alocatii bugetare pentru reparatii capitale</t>
  </si>
  <si>
    <t>Venituri din cotizaţiile membrilor şi contribuţiile băneşti sau în natură ale membrilor şi simpatizanţilor</t>
  </si>
  <si>
    <t>Venituri din taxele de înregistrare stabilite potrivit legislaţiei în vigoare</t>
  </si>
  <si>
    <t>Venituri din donaţii</t>
  </si>
  <si>
    <t>Venituri din sumele sau bunurile primite prin sponsorizare</t>
  </si>
  <si>
    <t>Venituri din dobânzile obţinute din plasarea disponibilităţilor rezultate din activităţile fără scop patrimonial</t>
  </si>
  <si>
    <t>Venituri din dividendele obţinute din plasarea disponibilităţilor rezultate din activităţile fără scop patrimonial</t>
  </si>
  <si>
    <t>Resurse obţinute de la bugetul de stat şi / sau de la bugetele locale şi subvenţii pentru venituri</t>
  </si>
  <si>
    <t>Venituri din acţiuni ocazionale, utilizate în scop social sau profesional, potrivit statutului de organizare şi funcţionare</t>
  </si>
  <si>
    <t>Venituri din cote-părţi primite potrivit statutului</t>
  </si>
  <si>
    <t>Ajutoare şi împrumuturi nerambursabile din ţară şi din străinătate şi subvenţii pentru venituri</t>
  </si>
  <si>
    <t>Alte venituri din activităţile fără scop patrimonial (se vor menționa tipurile de venituri)</t>
  </si>
  <si>
    <t>……………….. ( se vor adauga linii si se vor completa conform prevederilor ghidurilor specifice)</t>
  </si>
  <si>
    <t>………………. ( se vor adauga linii si se vor completa conform prevederilor ghidurilor specifice)</t>
  </si>
  <si>
    <t xml:space="preserve">Total venituri operationale </t>
  </si>
  <si>
    <t>CHELTUIELI OPERATIONALE</t>
  </si>
  <si>
    <t>Cheltuieli cu materiile prime si cu materialele consumabile</t>
  </si>
  <si>
    <t xml:space="preserve">Cheltuieli privind marfurile </t>
  </si>
  <si>
    <t>Alte cheltuieli materiale (inclusiv cheltuieli cu prestatii externe)</t>
  </si>
  <si>
    <t>Cheltuieli cu energia termica, energie electrica</t>
  </si>
  <si>
    <t>Cheltuieli cu apa</t>
  </si>
  <si>
    <t>Alte cheltuieli din afara (cu utilitati)</t>
  </si>
  <si>
    <t>Total cheltuieli materiale</t>
  </si>
  <si>
    <t>Cheltuieli cu personalul angajat</t>
  </si>
  <si>
    <t xml:space="preserve">    număr de angajați</t>
  </si>
  <si>
    <t xml:space="preserve">    salariul de bază prognozat/luna</t>
  </si>
  <si>
    <t xml:space="preserve">    numar de luni / an </t>
  </si>
  <si>
    <t>Cheltuieli cu asigurarile si protectia sociala</t>
  </si>
  <si>
    <t>Cheltuieli de personal</t>
  </si>
  <si>
    <t>Cheltuieli de intretinere si reparatii capitale</t>
  </si>
  <si>
    <t>Cheltuieli generale de administratie</t>
  </si>
  <si>
    <t>Cheltuieli de vanzare si distributie</t>
  </si>
  <si>
    <t>Cheltuieli cu concesiunile</t>
  </si>
  <si>
    <t>Cheltuieli cu logistica</t>
  </si>
  <si>
    <t>Cheltuieli cu diseminarea rezultatelor</t>
  </si>
  <si>
    <t>Alte cheltuieli operationale</t>
  </si>
  <si>
    <t>Cheltuieli cu pregătirea profesională</t>
  </si>
  <si>
    <t>Cheltuieli cu organizarea de evenimente</t>
  </si>
  <si>
    <t>Cheltuieli pentru asigurarea securității și sănătății în muncă, pentru personalul
angajati</t>
  </si>
  <si>
    <t>Cheltuieli cu consultanta si expertiza</t>
  </si>
  <si>
    <t xml:space="preserve"> Cheltuieli pentru organizare expoziti, evenimente sportive, artistice, etc</t>
  </si>
  <si>
    <t>Cheltutuieli aferente activitatii fara scop patrimonial</t>
  </si>
  <si>
    <t>…………... ( se vor adauga linii si se vor completa conform prevederilor ghidurilor specifice)</t>
  </si>
  <si>
    <t>Total cheltuieli operationale</t>
  </si>
  <si>
    <t xml:space="preserve">Cheltuieli privind dobanzile </t>
  </si>
  <si>
    <t>Flux de numerar operational</t>
  </si>
  <si>
    <t>Plati TVA</t>
  </si>
  <si>
    <t>Rambursari TVA</t>
  </si>
  <si>
    <t>Impozit</t>
  </si>
  <si>
    <t>Cheltuieli pentru impozite si taxe</t>
  </si>
  <si>
    <t xml:space="preserve">Disponibil de numerar la inceputul perioadei </t>
  </si>
  <si>
    <t xml:space="preserve">Disponibil de numerar la sfarsitul perioadei </t>
  </si>
  <si>
    <t>PROIECTII FINANCIARE CU INVESTITIE</t>
  </si>
  <si>
    <r>
      <t xml:space="preserve">Observatie: 
Se vor introduce veniturile si cheltuielile rezultate din </t>
    </r>
    <r>
      <rPr>
        <b/>
        <u/>
        <sz val="8"/>
        <rFont val="Calibri"/>
        <family val="2"/>
        <scheme val="minor"/>
      </rPr>
      <t>activitatea corespunzătoare proiectului de investiții, în condițiile în care activitatea s-ar desfășura cu investiția</t>
    </r>
    <r>
      <rPr>
        <b/>
        <sz val="8"/>
        <rFont val="Calibri"/>
        <family val="2"/>
        <scheme val="minor"/>
      </rPr>
      <t>. 
Perioada de implementare a investiției poate fi de max. 5 ani. 
Pe perioada de implementare se poate presupune că veniturile și cheltuielile sunt egale cu varianta FĂRĂ PROIECT (daca proiectul nu poate genera venituri si cheltuieli suplimentare in aceasta perioada)</t>
    </r>
  </si>
  <si>
    <t>implementare si operare</t>
  </si>
  <si>
    <t>data-luna-an</t>
  </si>
  <si>
    <t>AN 1</t>
  </si>
  <si>
    <t>AN 2</t>
  </si>
  <si>
    <t>AN 3</t>
  </si>
  <si>
    <t>AN 4</t>
  </si>
  <si>
    <t>AN 5</t>
  </si>
  <si>
    <t>AN 6</t>
  </si>
  <si>
    <t>AN 7</t>
  </si>
  <si>
    <t>AN 8</t>
  </si>
  <si>
    <t>AN 9</t>
  </si>
  <si>
    <t>AN 10</t>
  </si>
  <si>
    <t>AN 11</t>
  </si>
  <si>
    <t>AN 12</t>
  </si>
  <si>
    <t>AN 13</t>
  </si>
  <si>
    <t>AN 14</t>
  </si>
  <si>
    <t>AN 15</t>
  </si>
  <si>
    <t>AN 16</t>
  </si>
  <si>
    <t>AN 17</t>
  </si>
  <si>
    <t>AN 18</t>
  </si>
  <si>
    <t>AN 19</t>
  </si>
  <si>
    <t>AN 20</t>
  </si>
  <si>
    <t>AN 21</t>
  </si>
  <si>
    <t>AN 22</t>
  </si>
  <si>
    <t>AN 23</t>
  </si>
  <si>
    <t>AN 24</t>
  </si>
  <si>
    <t>AN 25</t>
  </si>
  <si>
    <t>AN 26</t>
  </si>
  <si>
    <t>AN 27</t>
  </si>
  <si>
    <t>AN 28</t>
  </si>
  <si>
    <t>AN 29</t>
  </si>
  <si>
    <t>AN 30</t>
  </si>
  <si>
    <t>AN 31</t>
  </si>
  <si>
    <t>AN 32</t>
  </si>
  <si>
    <t>AN 33</t>
  </si>
  <si>
    <t>AN 34</t>
  </si>
  <si>
    <t>AN 35</t>
  </si>
  <si>
    <t>AN 36</t>
  </si>
  <si>
    <t>AN 37</t>
  </si>
  <si>
    <t>AN 38</t>
  </si>
  <si>
    <t>AN 39</t>
  </si>
  <si>
    <t>AN 40</t>
  </si>
  <si>
    <t>FUNDAMENTAREA VENITURILOR SI CHELTUIELILOR GENERATE DE PROIECT</t>
  </si>
  <si>
    <t>Venituri, Cheltuieli aferente activitatii corespunzatoare proiectului de investitie CU investitie / an</t>
  </si>
  <si>
    <t>FLUXURI DE NUMERAR DIN ACTIVITATILE DE INVESTITIE SI FINANTARE</t>
  </si>
  <si>
    <t>INCASARI DIN ACTIVITATEA DE FINANTARE</t>
  </si>
  <si>
    <t>TOTAL INTRARI DE LICHIDITATI DIN ACTIVITATEA DE FINANTARE</t>
  </si>
  <si>
    <t>PLATI DIN ACTIVITATEA DE FINANTARE</t>
  </si>
  <si>
    <r>
      <t>Rate la imprumut -</t>
    </r>
    <r>
      <rPr>
        <i/>
        <sz val="8"/>
        <rFont val="Calibri"/>
        <family val="2"/>
        <scheme val="minor"/>
      </rPr>
      <t xml:space="preserve"> cofinantare la proiect</t>
    </r>
  </si>
  <si>
    <r>
      <t>Dobânzi la imprumut -</t>
    </r>
    <r>
      <rPr>
        <i/>
        <sz val="8"/>
        <rFont val="Calibri"/>
        <family val="2"/>
        <scheme val="minor"/>
      </rPr>
      <t xml:space="preserve"> cofinantare la proiect</t>
    </r>
  </si>
  <si>
    <t>TOTAL IESIRI DE LICHIDITATI DIN ACTIVITATEA DE FINANTARE</t>
  </si>
  <si>
    <t>PLATI DIN ACTIVITATEA DE INVESTITIE</t>
  </si>
  <si>
    <t>Total investitie</t>
  </si>
  <si>
    <t>TOTAL IESIRI DE LICHIDITATI DIN ACTIVITATEA DE INVESTITII</t>
  </si>
  <si>
    <t>TOTAL IESIRI DE LICHIDITATI DIN ACTIVITATEA DE FINANTARE SI INVESTITII</t>
  </si>
  <si>
    <t>Flux de numerar din finantare si investitii</t>
  </si>
  <si>
    <t>Flux de numerar TOTAL</t>
  </si>
  <si>
    <t>Disponibil de numerar la inceputul perioadei</t>
  </si>
  <si>
    <t xml:space="preserve"> -- </t>
  </si>
  <si>
    <t>Disponibil de numerar la sfarsitul perioadei</t>
  </si>
  <si>
    <t>Model de proiecții financiare beneficiar</t>
  </si>
  <si>
    <t>Proiectii financiare  marginale (aferente proiectului de investitie)</t>
  </si>
  <si>
    <t xml:space="preserve">PROIECTII FINANCIARE INCREMENTALE (marginale) </t>
  </si>
  <si>
    <t>Venituri, Cheltuieli / an</t>
  </si>
  <si>
    <t>CONTRIBUTIE PROPRIE, din care:</t>
  </si>
  <si>
    <t>Surse proprii</t>
  </si>
  <si>
    <t>Contributie publica (veniturile nete actualizate, pentru proiecte generatoare de venit)</t>
  </si>
  <si>
    <t>Imprumuturi bancare (surse imprumutate)</t>
  </si>
  <si>
    <t>Rambursare imprumut (incl.dobanzi)</t>
  </si>
  <si>
    <t>Determinarea sustenabilitatii financiare a proiectului</t>
  </si>
  <si>
    <t xml:space="preserve">Rata de actualizare financiara avuta in vedere la calculul profitului este </t>
  </si>
  <si>
    <t>pre-implementare</t>
  </si>
  <si>
    <t>Implementare si operare</t>
  </si>
  <si>
    <t>Incasari, plati, fluxuri de numerar</t>
  </si>
  <si>
    <t>Incasari aferente veniturilor operationale</t>
  </si>
  <si>
    <t>Plati aferente cheltuielilor operationale</t>
  </si>
  <si>
    <t>Flux de numerar din activitatea de exploatare (operational)</t>
  </si>
  <si>
    <t>Investitie</t>
  </si>
  <si>
    <t>Flux de numerar din activitatea de investitii</t>
  </si>
  <si>
    <t>Flux de numerar - activitatea de exploatare si de investitii</t>
  </si>
  <si>
    <t>Surse de finantare</t>
  </si>
  <si>
    <t>Venituri din alocatii bugetare pentru intretinerea curenta si reparatii capitale</t>
  </si>
  <si>
    <t>Plati pt rambursare credit</t>
  </si>
  <si>
    <t>Plati aferente dobanzilor la creditele contractate</t>
  </si>
  <si>
    <t>Flux de numerar din activitatea de finantare</t>
  </si>
  <si>
    <t>Flux de numerar total</t>
  </si>
  <si>
    <t>Flux de numerar total cumulat</t>
  </si>
  <si>
    <t>SUSTENABILITATE FINANCIARA</t>
  </si>
  <si>
    <t>11- Calcul profit din operare</t>
  </si>
  <si>
    <t>In acest tabel sunt inregistrate incasarile si platile aferente activitatilor de exploatare si de investitii generate exclusiv de proiectul de investitie</t>
  </si>
  <si>
    <t>TVA eligibil (nedeductibil) ?
(selecteaza)</t>
  </si>
  <si>
    <t>DA</t>
  </si>
  <si>
    <t>SE mentioneaza DA/NU</t>
  </si>
  <si>
    <t>Durata de implementare a proiectului</t>
  </si>
  <si>
    <t>Implementare si operare (ani)</t>
  </si>
  <si>
    <t>Total</t>
  </si>
  <si>
    <t>Total incasari din exploatare</t>
  </si>
  <si>
    <t>Cheltuieli cu amortizarea activelor care fac obiectul finantarii</t>
  </si>
  <si>
    <t>Incasari totale</t>
  </si>
  <si>
    <t>Total plati din exploatare</t>
  </si>
  <si>
    <t>Costuri cu inlocuirea echipamentelor cu durata scurta de viata</t>
  </si>
  <si>
    <t>Regularizare TVA</t>
  </si>
  <si>
    <t>Plati totale</t>
  </si>
  <si>
    <t>Flux de numerar net</t>
  </si>
  <si>
    <t>Flux de numerar net actualizat</t>
  </si>
  <si>
    <t>Investitie actualizata</t>
  </si>
  <si>
    <t>VANF (valoarea actualizata neta financiara)</t>
  </si>
  <si>
    <t>RIRF (rata interna de rentabilitate financiara)</t>
  </si>
  <si>
    <t>Activ</t>
  </si>
  <si>
    <t>Valoare de inventar (lei)</t>
  </si>
  <si>
    <t>Pondere (%)</t>
  </si>
  <si>
    <t>Durata de viata (ani)</t>
  </si>
  <si>
    <t>Durata de viata medie (ani)</t>
  </si>
  <si>
    <t>Amortizarea anuala (lei/an)</t>
  </si>
  <si>
    <t>[completați cu denumirea activului]</t>
  </si>
  <si>
    <t xml:space="preserve">CHELTUIELI CU INLOCUIREA ACTIVELOR CU DURATA SCURTA DE VIATA </t>
  </si>
  <si>
    <t>Active corporale si active necorporale</t>
  </si>
  <si>
    <t>Frecventa de inlocuire (ani)</t>
  </si>
  <si>
    <t>[denumire activ corporal/necorporal]</t>
  </si>
  <si>
    <t>lei/an</t>
  </si>
  <si>
    <t>TOTAL CHELTUIELI CU INLOCUIRILE DE ECHIPAMENTE</t>
  </si>
  <si>
    <t>FLUXUL DE NUMERAR DIN ACTIVITATEA OPERATIONALA</t>
  </si>
  <si>
    <t>Venituri din operare incrementale</t>
  </si>
  <si>
    <t>Cheltuieli din operare incrementale</t>
  </si>
  <si>
    <t>Cheltuieli cu inlocuirile echipamentelor cu durata scurta de viata</t>
  </si>
  <si>
    <t>Flux de numerar net din activitatea operationala</t>
  </si>
  <si>
    <t>FLUXUL DE NUMERAR DIN ACTIVITATEA FINANCIARA SI DE INVESTITIE</t>
  </si>
  <si>
    <t>Cheltuielile de investitie, din care:</t>
  </si>
  <si>
    <t>Cheltuieli diverse si neprevazute</t>
  </si>
  <si>
    <t>Cheltuieli de investitie fara TVA si fara diverse si neprevazute</t>
  </si>
  <si>
    <t>Asistenta financiara nerambursabila</t>
  </si>
  <si>
    <t>Contributia Solicitantului</t>
  </si>
  <si>
    <t>Credite bancare sau alte imprumuturi</t>
  </si>
  <si>
    <t>Alocatii bugetare</t>
  </si>
  <si>
    <t>Flux de numerar net din activitatea financiara si de investitie</t>
  </si>
  <si>
    <t>FLUX DE NUMERAR NET ANUAL</t>
  </si>
  <si>
    <t>FLUX DE NUMERAR NET CUMULAT</t>
  </si>
  <si>
    <t>Veniturile incrementale actualizate</t>
  </si>
  <si>
    <t>Cheltuielile incrementale actualizate</t>
  </si>
  <si>
    <t>PROFITUL ACTUALIZAT</t>
  </si>
  <si>
    <t xml:space="preserve">Costurile de investitie actualizate </t>
  </si>
  <si>
    <t>RATA NECESARULUI DE FINANTARE</t>
  </si>
  <si>
    <t>CHELTUIELILE ELIGIBILE la care se aplica procentele de finantare</t>
  </si>
  <si>
    <t>Contributie publica (veniturile nete actualizate, pentru proiecte generatoare de profit)</t>
  </si>
  <si>
    <t>Profitul din exploatare</t>
  </si>
  <si>
    <r>
      <t xml:space="preserve">INFORMATII AFERENTE </t>
    </r>
    <r>
      <rPr>
        <b/>
        <sz val="9"/>
        <color rgb="FFFF0000"/>
        <rFont val="Calibri"/>
        <family val="2"/>
        <scheme val="minor"/>
      </rPr>
      <t>FINANTARII PROIECTULUI DE INVESTITIE</t>
    </r>
  </si>
  <si>
    <t>RAMBURSARE CREDIT
se va completa cu informatii obtinute de la banca finantatoare</t>
  </si>
  <si>
    <t>Imprumuturi bancare</t>
  </si>
  <si>
    <t>Rambursare imprumut bancar</t>
  </si>
  <si>
    <t xml:space="preserve">Dobanzi </t>
  </si>
  <si>
    <t>an 6</t>
  </si>
  <si>
    <t>an 7</t>
  </si>
  <si>
    <t>an 8</t>
  </si>
  <si>
    <t>an 9</t>
  </si>
  <si>
    <t>an 10</t>
  </si>
  <si>
    <t>an 11</t>
  </si>
  <si>
    <t>an 12</t>
  </si>
  <si>
    <t>an 13</t>
  </si>
  <si>
    <t>an 14</t>
  </si>
  <si>
    <t>an 15</t>
  </si>
  <si>
    <t>an 16</t>
  </si>
  <si>
    <t>an 17</t>
  </si>
  <si>
    <t>an 18</t>
  </si>
  <si>
    <t>an 19</t>
  </si>
  <si>
    <t>an 20</t>
  </si>
  <si>
    <t>an 21</t>
  </si>
  <si>
    <t>an 22</t>
  </si>
  <si>
    <t>an 23</t>
  </si>
  <si>
    <t>an 24</t>
  </si>
  <si>
    <t>an 25</t>
  </si>
  <si>
    <t>an 26</t>
  </si>
  <si>
    <t>an 27</t>
  </si>
  <si>
    <t>an 28</t>
  </si>
  <si>
    <t>an 29</t>
  </si>
  <si>
    <t>an 30</t>
  </si>
  <si>
    <t>an 31</t>
  </si>
  <si>
    <t>an 32</t>
  </si>
  <si>
    <t>an 33</t>
  </si>
  <si>
    <t>an 34</t>
  </si>
  <si>
    <t>an 35</t>
  </si>
  <si>
    <t>an 36</t>
  </si>
  <si>
    <t>an 38</t>
  </si>
  <si>
    <t>an 39</t>
  </si>
  <si>
    <t>an 40</t>
  </si>
  <si>
    <t>II.c.</t>
  </si>
  <si>
    <t/>
  </si>
  <si>
    <t>Cheltuieli cu lucrările şi serviciile executate de terţi</t>
  </si>
  <si>
    <t>Operare</t>
  </si>
  <si>
    <t>Cheltuieli pentru asigurarea utilităţilor necesare obiectivului de investiţii
Cuprinde cheltuielile aferente lucrărilor pentru asigurarea cu utilităţile necesare a funcţionării obiectivului de investiţie, care se execută pe amplasamentul delimitat din punct de vedere juridic ca aparţinând obiectivului de investiţie, precum şi cheltuielile aferente racordării la reţelele de utilităţi, precum: alimentare cu apă, canalizare, alimentare cu gaze naturale, agent termic, energie electrică, telecomunicaţii, alte utilităţi.</t>
  </si>
  <si>
    <r>
      <rPr>
        <b/>
        <u/>
        <sz val="9"/>
        <rFont val="Calibri"/>
        <family val="2"/>
        <scheme val="minor"/>
      </rPr>
      <t>Amenajarea terenului.</t>
    </r>
    <r>
      <rPr>
        <b/>
        <sz val="9"/>
        <rFont val="Calibri"/>
        <family val="2"/>
        <scheme val="minor"/>
      </rPr>
      <t xml:space="preserve">  </t>
    </r>
    <r>
      <rPr>
        <sz val="9"/>
        <rFont val="Calibri"/>
        <family val="2"/>
        <scheme val="minor"/>
      </rPr>
      <t xml:space="preserve">Se includ cheltuielile efectuate pentru pregătirea amplasamentului şi care constau în demolări, demontări, dezafectări, defrişări, colectare, sortare și transport la depozitele autorizate a deșeurilor, sistematizări pe verticală, accesuri/drumuri/alei/parcări/drenuri/rigole/canale de scurgere, ziduri de sprijin, drenaje, epuizmente (exclusiv cele aferente realizării lucrărilor pentru investiţia de bază), devieri de cursuri de apa, descărcări de sarcină arheologică sau, după caz, protejare în timpul execuției obiectivului de investiții (în cazul executării unor lucrări pe amplasamente ce fac parte din Lista monumentelor istorice sau din Repertoriul arheologic național), lucrări pentru pregătirea amplasamentului. </t>
    </r>
  </si>
  <si>
    <r>
      <rPr>
        <b/>
        <u/>
        <sz val="9"/>
        <rFont val="Calibri"/>
        <family val="2"/>
        <scheme val="minor"/>
      </rPr>
      <t xml:space="preserve">Amenajări pentru protecţia mediului şi aducerea terenului la starea iniţială </t>
    </r>
    <r>
      <rPr>
        <sz val="9"/>
        <rFont val="Calibri"/>
        <family val="2"/>
        <scheme val="minor"/>
      </rPr>
      <t xml:space="preserve">cuprinde cheltuielile efectuate pentru lucrări şi acţiuni de protecţia mediului, inclusiv pentru refacerea cadrului natural după terminarea lucrărilor
</t>
    </r>
  </si>
  <si>
    <r>
      <rPr>
        <b/>
        <u/>
        <sz val="9"/>
        <rFont val="Calibri"/>
        <family val="2"/>
        <scheme val="minor"/>
      </rPr>
      <t>Cheltuieli pentru relocarea/protecţia utilităţilor (devieri reţele de utilităţi din amplasament</t>
    </r>
    <r>
      <rPr>
        <sz val="9"/>
        <rFont val="Calibri"/>
        <family val="2"/>
        <scheme val="minor"/>
      </rPr>
      <t>), precum: 
apă, canal, energie electrică, gaz, telecomunicații etc, inclusiv cheltuielile de relocare realizate în baza contractelor încheiate cu distribuitorii de utilități publice, în conformitate cu legislația specifică în vigoare.</t>
    </r>
  </si>
  <si>
    <r>
      <t xml:space="preserve">Cheltuieli pentru proiectare şi asistenţă tehnică  sunt eligibile cumulat, în </t>
    </r>
    <r>
      <rPr>
        <b/>
        <sz val="9"/>
        <rFont val="Calibri"/>
        <family val="2"/>
        <scheme val="minor"/>
      </rPr>
      <t xml:space="preserve">limita a 10% din valoarea cheltuielilor eligibile finantate in cadrul capitlolul 4 „Cheltuieli pentru investitia de baza” </t>
    </r>
  </si>
  <si>
    <r>
      <rPr>
        <b/>
        <u/>
        <sz val="9"/>
        <rFont val="Calibri"/>
        <family val="2"/>
        <scheme val="minor"/>
      </rPr>
      <t>Studii</t>
    </r>
    <r>
      <rPr>
        <sz val="9"/>
        <rFont val="Calibri"/>
        <family val="2"/>
        <scheme val="minor"/>
      </rPr>
      <t>. Se cuprind cheltuielile pentru studii geotehnice, geologice, hidrologice, hidrogeotehnice, fotogrammetrice, topografice şi de stabilitate ale terenului pe care se amplasează obiectivul de investiţie, raportul privind impactul asupra mediului, studii de specialitate necesare în funcție de specificul investiției.</t>
    </r>
  </si>
  <si>
    <r>
      <rPr>
        <b/>
        <u/>
        <sz val="9"/>
        <rFont val="Calibri"/>
        <family val="2"/>
        <scheme val="minor"/>
      </rPr>
      <t>Consultanţă</t>
    </r>
    <r>
      <rPr>
        <sz val="9"/>
        <rFont val="Calibri"/>
        <family val="2"/>
        <scheme val="minor"/>
      </rPr>
      <t>,  cuprinde cheltuieli efectuate pentru: 
a.	plata serviciilor de consultanţă la elaborarea cererii de finantare si a tuturor studiilor necesare intocmirii acesteia;
b.	plata serviciilor de consultanţă în domeniul managementului proiectului ;
c.	serviciile de consultanţă în scopul elaborării documentaţiei de atribuire şi/sau aplicării procedurilor de atribuire a contractelor de achiziţie publică, dacă este cazul.</t>
    </r>
  </si>
  <si>
    <r>
      <rPr>
        <b/>
        <u/>
        <sz val="9"/>
        <rFont val="Calibri"/>
        <family val="2"/>
        <scheme val="minor"/>
      </rPr>
      <t>Obţinere avize, acorduri, autorizaţii</t>
    </r>
    <r>
      <rPr>
        <sz val="9"/>
        <rFont val="Calibri"/>
        <family val="2"/>
        <scheme val="minor"/>
      </rPr>
      <t xml:space="preserve">
a. obţinerea/prelungirea valabilităţii certificatului de urbanism, precum şi toate taxele pentru avizele cerute prin certificatul de urbanism, 
b. obţinerea/prelungirea valabilităţii autorizaţiei de construire/desfiinţare, 
c. obţinerea avizelor şi acordurilor pentru racorduri şi branşamente la reţele publice de alimentare cu apă, canalizare, alimentare cu gaze, alimentare cu agent termic, energie electrică, telefonie;
d. obtinerea certificatului de nomenclatură stradală și adresă;
e. întocmirea documentaţiei cadastrale, obţinerea numărului cadastral provizoriu şi înregistrarea imobilului în cartea funciară;
f. obţinerea actului administrativ al autorității competente pentru protecția mediului;
g. obţinerea avizului de protecție civilă/PSI;
h. avizul de specialitate în cazul obiectivelor de patrimoniu;
i. alte avize, acorduri şi autorizaţii.</t>
    </r>
  </si>
  <si>
    <r>
      <rPr>
        <b/>
        <u/>
        <sz val="9"/>
        <rFont val="Calibri"/>
        <family val="2"/>
        <scheme val="minor"/>
      </rPr>
      <t xml:space="preserve"> Proiectare şi inginerie</t>
    </r>
    <r>
      <rPr>
        <sz val="9"/>
        <rFont val="Calibri"/>
        <family val="2"/>
        <scheme val="minor"/>
      </rPr>
      <t xml:space="preserve">
a. studiu de fezabilitate/documentaţie de avizare a lucrărilor de intervenţii şi deviz general;
b. expertizare tehnică a construcțiilor existente, a structurilor și/sau, după caz, a proiectelor tehnice, inclusiv întocmirea de către expertul tehnic a raportului de expertiză, 
c. documentaţie de avizare a lucrărilor de intervenţii și deviz general, 
d. proiect tehnic, detalii de execuţie, 
e. verificarea tehnică de calitate a proiectului tehnic și a detaliilor de execuție; 
f. documentaţii tehnice necesare în vederea obţinerii acordurilor, avizelor şi autorizaţiilor aferente obiectivului de investiție (documentații ce stau la baza emiterii avizelor și acordurilor impuse prin certificatul de urbanism, documentaţii urbanistice, studii de impact, studii/expertize de amplasament, studii de specialitate necesare în funcție de specificul investiției).
</t>
    </r>
  </si>
  <si>
    <r>
      <t xml:space="preserve"> </t>
    </r>
    <r>
      <rPr>
        <b/>
        <sz val="9"/>
        <rFont val="Calibri"/>
        <family val="2"/>
        <scheme val="minor"/>
      </rPr>
      <t>Construcţii şi instalaţ</t>
    </r>
    <r>
      <rPr>
        <sz val="9"/>
        <rFont val="Calibri"/>
        <family val="2"/>
        <scheme val="minor"/>
      </rPr>
      <t xml:space="preserve">ii: Se includ cheltuielile efectuate pentru realizarea activitatii de baza, asa cum este detaliata in sectiunea 5.2.3 din Ghid, respectiv activitatile eligibile specifice detaliate la sectiunea 5.2.2 din Ghid. 
</t>
    </r>
  </si>
  <si>
    <t xml:space="preserve">Se cuprind cheltuielile pentru achiziţionarea utilajelor şi echipamentelor tehnologice, precum şi a celor incluse în instalaţiile funcţionale, inclusiv cheltuielile aferente montajului utilajelor tehnologice şi al utilajelor incluse în instalaţiile funcţionale, inclusiv reţelele aferente necesare funcţionării acestora.
Se includ cheltuielile pentru achiziţionarea utilajelor şi echipamentelor care nu necesită montaj, precum şi a echipamentelor şi a echipamentelor de transport tehnologic.
Se cuprind cheltuielile pentru procurarea de bunuri care, conform legii, intră în categoria mijloacelor fixe, necesare implementarii proiectului şi respectă prevederile contractului de finanţare.                                                                                                </t>
  </si>
  <si>
    <t xml:space="preserve">Dotări (se includ utilaje, echipamente tehnologice şi funcţionale cu si fara montaj, dotari) </t>
  </si>
  <si>
    <t xml:space="preserve">Se cuprind cheltuielile constând în lucrări de construcţii şi/sau dotari/echipamente, pe amplasamentul infrastructurii, în limita a 15 % din valoarea totală eligibilă a proiectului. </t>
  </si>
  <si>
    <r>
      <rPr>
        <b/>
        <u/>
        <sz val="9"/>
        <rFont val="Calibri"/>
        <family val="2"/>
        <scheme val="minor"/>
      </rPr>
      <t>Construcţii, instalaţii si dotari - cheltuieli conexe investitiei de baza</t>
    </r>
    <r>
      <rPr>
        <sz val="9"/>
        <rFont val="Calibri"/>
        <family val="2"/>
        <scheme val="minor"/>
      </rPr>
      <t xml:space="preserve">
Se includ cheltuielile efectuate pentru realizarea activitatilor conexe (auxiliare) investitiei de baza, asa cum sunt detaliate in sectiunea 5.2.2 din Ghid. 
</t>
    </r>
  </si>
  <si>
    <r>
      <rPr>
        <b/>
        <u/>
        <sz val="9"/>
        <rFont val="Calibri"/>
        <family val="2"/>
        <scheme val="minor"/>
      </rPr>
      <t xml:space="preserve"> Organizare de şantier
 Lucrări de construcţii şi instalaţii aferente organizării de şantier</t>
    </r>
    <r>
      <rPr>
        <sz val="9"/>
        <rFont val="Calibri"/>
        <family val="2"/>
        <scheme val="minor"/>
      </rPr>
      <t xml:space="preserve">
Cheltuieli aferente realizării unor construcții provizorii sau amenajări în construcții existente, precum și cheltuieli de desființare a organizării de şantier: 
a.	vestiare/barăci/spații de lucru pentru personalul din șantier,
b.	platforme tehnologice/dezafectarea platformelor tehnologice,
c.	grupuri sanitare,
d.	rampe de spălare auto,
e.	depozite pentru materiale,
f.	fundații pentru macarale,
g.	reţele electrice de iluminat şi forţă,
h.	căi de acces,
i.	branșamente/racorduri la utilităţi, 
j.	împrejmuiri,
k.	panouri de prezentare, 
l.	pichete de incendiu, 
m.	cheltuieli pentru desfiinţarea organizării de şantier, inclusiv cheltuielile necesare readucerii terenurilor ocupate la starea lor inițială, la terminarea execuției lucrărilor de investiții, cu excepția cheltuielilor aferente “Amenajări pentru protecţia mediului şi aducerea la starea iniţială”,
n.	cheltuielile aferente construcțiilor provizorii pentru protecția civilă. </t>
    </r>
  </si>
  <si>
    <r>
      <t xml:space="preserve"> </t>
    </r>
    <r>
      <rPr>
        <b/>
        <u/>
        <sz val="9"/>
        <rFont val="Calibri"/>
        <family val="2"/>
        <scheme val="minor"/>
      </rPr>
      <t>Cheltuieli conexe organizării de şantier</t>
    </r>
    <r>
      <rPr>
        <sz val="9"/>
        <rFont val="Calibri"/>
        <family val="2"/>
        <scheme val="minor"/>
      </rPr>
      <t xml:space="preserve">
Se cuprind cheltuielile pentru: 
a.	obţinerea autorizaţiei de construire/ desfiinţare aferente lucrărilor de organizare de şantier;
b.	taxe de amplasament; 
c.	închirieri semne de circulaţie, 
d.	întreruperea temporară a rețelelor de transport sau distribuție de apă, canalizare, agent termic, energie electrică, gaze naturale, 
e.	contractele de asistenţă cu poliţia rutieră,
f.	contractele temporare cu furnizorul de energie electrică, cu furnizorul de apă și cu unităţile de salubrizare,
g.	taxă depozit ecologic,
h.	taxe locale,
i.	chirii pentru ocuparea temporară a domeniului public,
j.	închirieri de vestiare/baraci/containere/ grupuri sanitare,
k.	cheltuielile necesare readucerii terenurilor ocupate la starea lor inițială, la terminarea execuției lucrărilor de investiții/intervenții, operațiune care constituie obligația executanților, cu excepția cheltuielilor aferente “Amenajări pentru protecţia mediului şi aducerea la starea iniţială”.
l.	costul energiei electrice și al apei consumate în incinta organizării de şantier pe durata de execuţie a lucrărilor.
m.	paza șantierului</t>
    </r>
  </si>
  <si>
    <r>
      <rPr>
        <b/>
        <u/>
        <sz val="9"/>
        <rFont val="Calibri"/>
        <family val="2"/>
        <scheme val="minor"/>
      </rPr>
      <t xml:space="preserve">Comisioane, cote si taxe </t>
    </r>
    <r>
      <rPr>
        <sz val="9"/>
        <rFont val="Calibri"/>
        <family val="2"/>
        <scheme val="minor"/>
      </rPr>
      <t xml:space="preserve">
Se cuprind, după caz:
a.	cota aferentă Inspectoratului de Stat în Construcţii, calculată potrivit prevederilor Legii nr. 10/1995 privind calitatea în construcții, republicată
b.	cota aferentă Inspectoratului de Stat în Construcţii, calculată potrivit prevederilor Legii nr. 50/1991 privind autorizarea executării lucrărilor de construcții, republicată, cu modificările și completările ulterioare
c.	cota aferentă Casei Sociale a Constructorilor - CSC, în aplicarea prevederilor Legii nr. 215/1997 privind Casa Socială a Constructorilor
d.	taxe pentru acorduri, avize conforme şi autorizaţia de construire/desfiinţare.</t>
    </r>
  </si>
  <si>
    <r>
      <t xml:space="preserve">  </t>
    </r>
    <r>
      <rPr>
        <b/>
        <u/>
        <sz val="9"/>
        <rFont val="Calibri"/>
        <family val="2"/>
        <scheme val="minor"/>
      </rPr>
      <t>Cheltuieli diverse şi neprevăzute</t>
    </r>
    <r>
      <rPr>
        <sz val="9"/>
        <rFont val="Calibri"/>
        <family val="2"/>
        <scheme val="minor"/>
      </rPr>
      <t xml:space="preserve">
Cheltuielile diverse și neprevăzute vor fi folosite în conformitate cu legislația în domeniul achizițiilor ce face referire la modificările contractuale.
</t>
    </r>
  </si>
  <si>
    <t>Se consideră eligibile dacă sunt detaliate corespunzător prin documente justificative şi doar în limita a 10% din valoarea eligibilă a cheltuielilor eligibile cuprinse la capitolele 1, 2 și 4.</t>
  </si>
  <si>
    <r>
      <t xml:space="preserve">
</t>
    </r>
    <r>
      <rPr>
        <b/>
        <u/>
        <sz val="9"/>
        <rFont val="Calibri"/>
        <family val="2"/>
        <scheme val="minor"/>
      </rPr>
      <t>Cheltuieli cu activitățile obligatorii de informare și publicitate aferente proiectului</t>
    </r>
    <r>
      <rPr>
        <sz val="9"/>
        <rFont val="Calibri"/>
        <family val="2"/>
        <scheme val="minor"/>
      </rPr>
      <t>. Sunt eligibile în conformitate cu prevederile contractului de finanţare, în limita a 10000 lei (inclusiv TVA).</t>
    </r>
  </si>
  <si>
    <r>
      <rPr>
        <b/>
        <u/>
        <sz val="9"/>
        <rFont val="Calibri"/>
        <family val="2"/>
        <scheme val="minor"/>
      </rPr>
      <t>Cheltuielile aferente activitatilor complementare</t>
    </r>
    <r>
      <rPr>
        <sz val="9"/>
        <rFont val="Calibri"/>
        <family val="2"/>
        <scheme val="minor"/>
      </rPr>
      <t>( mentionate la sectiunea 5.2.2 din Ghid).
Sunt eligibile cheltuielile cu: 
-	măsuri de sustenabilitate și reziliență economică: digitalizare, promovare, acțiuni educative și civice, etc ca parte componentă a unui proiect de investiții;
-	activități soft care vizează dezvoltarea economică, integrarea și inovarea socială si mediul;
-	îmbunătățirea capacității administrative a autorităților publice locale pe problematici specifice dezvoltării urbane, de schimburi de experiență (traininguri), activități în cadrul unor rețele de cooperare specifice.
-	 realizarea de documente strategice (SDT/SIDU), studii elaborate de specialişti atestaţi în domeniul urbanismului pentru identificarea de zone care pot face obiectul regenerării urbane, inclusiv zone urbane marginalizate, registrul spatiilor verzi</t>
    </r>
  </si>
  <si>
    <r>
      <t xml:space="preserve"> Totalul cheltuielilor enumerate mai jos </t>
    </r>
    <r>
      <rPr>
        <b/>
        <u/>
        <sz val="9"/>
        <rFont val="Calibri"/>
        <family val="2"/>
        <scheme val="minor"/>
      </rPr>
      <t>sunt eligibile în limita a 15 % din valoarea totală eligibilă a proiectului</t>
    </r>
    <r>
      <rPr>
        <b/>
        <sz val="9"/>
        <rFont val="Calibri"/>
        <family val="2"/>
        <scheme val="minor"/>
      </rPr>
      <t xml:space="preserve">:
 	-cheltuielile aferente activitatilor de demolare
 	-cheltuieli pentru relocarea/protecţia utilităţilor (devieri reţele de utilităţi din amplasament) 
 	-cheltuielile pentru construcţii, instalaţii si dotari - cheltuieli conexe investitiei de baza 
 	-cheltuielile aferente activitatilor complementare  </t>
    </r>
  </si>
  <si>
    <r>
      <rPr>
        <b/>
        <u/>
        <sz val="9"/>
        <rFont val="Calibri"/>
        <family val="2"/>
        <scheme val="minor"/>
      </rPr>
      <t>Notă</t>
    </r>
    <r>
      <rPr>
        <b/>
        <sz val="9"/>
        <rFont val="Calibri"/>
        <family val="2"/>
        <scheme val="minor"/>
      </rPr>
      <t>: Cheltuielile aferente măsurilor conexe se vor încadra în categoria cheltuielilor conexe, conform prevederilor din ghid.</t>
    </r>
  </si>
  <si>
    <t>Limitele procentuale prevăzute pentru anumite categorii de cheltuieli se aplică la valoarea cheltuielilor incluse în bugetul proiectului la data semnării contractului de finanțare.</t>
  </si>
  <si>
    <t>PROGRAMUL REGIONAL SUD-VEST OLTENIA 2021-2027</t>
  </si>
  <si>
    <t>APELUL DE PROIECTE: PR SV/MRJ/1/7/5.1/2023</t>
  </si>
  <si>
    <t>OBIECTIV DE POLITICA 5: O EUROPĂ MAI APROAPE DE CETĂȚENI PRIN PROMOVAREA DEZVOLTĂRII SUSTENABILE ȘI INTEGRATE A TUTUROR TIPURILOR DE TERITORII ȘI A INIȚIATIVELOR LOCALE</t>
  </si>
  <si>
    <t>PRIORITATEA 7: DEZVOLTARE TERITORIALĂ SUSTENABILĂ</t>
  </si>
  <si>
    <t>OBIECTIV SPECIFIC 5.1: PROMOVAREA DEZVOLTĂRII INTEGRATE ȘI INCLUZIVE ÎN DOMENIUL SOCIAL, ECONOMIC ȘI AL MEDIULUI, PRECUM ȘI A CULTURII, A PATRIMONIULUI NATURAL, A TURISMULUI SUSTENABIL ȘI A SECURITĂȚII ÎN ZONELE URBANE</t>
  </si>
  <si>
    <t>”SPRIJIN PENTRU DEZVOLTARE URBANĂ INTEGRATĂ”</t>
  </si>
  <si>
    <t>Cheltuielile pentru activitati complementare</t>
  </si>
  <si>
    <t>Servicii</t>
  </si>
  <si>
    <t>Cheltuieli cu servicii pentru organizarea de evenimente, cursuri de formare, realizare studii/strategii</t>
  </si>
  <si>
    <t>cheltuieli cu servicii pentru organizarea de evenimente, cursuri de formare, elaborare studii si strategii</t>
  </si>
  <si>
    <t>8  Cheltuielile aferente activitatilor complementare</t>
  </si>
  <si>
    <t>7. Cheltuieli aferente marjei de buget și pentru constiuirea rezervei de implementare pentru ajustarea de preț</t>
  </si>
  <si>
    <t>Cheltuieli aferente marjei de buget și pentru constiuirea rezervei de implementare pentru ajustarea de preț</t>
  </si>
  <si>
    <t>7.1 Cheltuieli aferente marjei de buget
 7.2 Cheltuieli pentru constiuirea rezervei de implementare pentru ajustarea de preț</t>
  </si>
  <si>
    <t>CAPITOLUL 7 Cheltuieli aferente marjei de buget și pentru constiuirea rezervei de implementare pentru ajustarea de preț</t>
  </si>
  <si>
    <t xml:space="preserve">Cheltuieli aferente marjei de buget </t>
  </si>
  <si>
    <t>7.2</t>
  </si>
  <si>
    <t>Cheltuieli pentru constiuirea rezervei de implementare pentru ajustarea de preț</t>
  </si>
  <si>
    <t>Total capitol 7</t>
  </si>
  <si>
    <t>Cap. 8  Cheltuielile pentru activitati complementare</t>
  </si>
  <si>
    <t>8.1</t>
  </si>
  <si>
    <t>CAP. 8</t>
  </si>
  <si>
    <t>8.1.</t>
  </si>
  <si>
    <t>CAP 7</t>
  </si>
  <si>
    <t>TOTAL CAPITOL 8</t>
  </si>
  <si>
    <t xml:space="preserve">3.8.1. Asistenţă tehnică din partea proiectantului
3.8.2. Dirigenţie de şantier/supervizare
3.8.3 coordonator în materie de securitate și sănătate
</t>
  </si>
  <si>
    <t>3.8.3.coordonator în materie de Securitate și sănătate</t>
  </si>
  <si>
    <t xml:space="preserve">7.1 Cheltuieli aferente marjei de buget </t>
  </si>
  <si>
    <t>Cap 7 Cheltuieli aferente marjei de buget și pentru constiuirea rezervei de implementare pentru ajustarea de preț</t>
  </si>
  <si>
    <t xml:space="preserve">CAP 7  - 7.1 Cheltuieli aferente marjei de buget </t>
  </si>
  <si>
    <t>7.2 Cheltuieli pentru constiuirea rezervei de implementare pentru ajustarea de preț</t>
  </si>
  <si>
    <t>CAP 7 - 7.2 Cheltuieli pentru constiuirea rezervei de implementare pentru ajustarea de preț</t>
  </si>
  <si>
    <t>Marja de buget</t>
  </si>
  <si>
    <t>Rezerva de implementare</t>
  </si>
  <si>
    <t>Marja de buget/rezerva de implementare</t>
  </si>
  <si>
    <r>
      <rPr>
        <b/>
        <u/>
        <sz val="9"/>
        <rFont val="Calibri"/>
        <family val="2"/>
        <scheme val="minor"/>
      </rPr>
      <t>Asistenţă tehnică</t>
    </r>
    <r>
      <rPr>
        <sz val="9"/>
        <rFont val="Calibri"/>
        <family val="2"/>
        <scheme val="minor"/>
      </rPr>
      <t xml:space="preserve">, cuprinde cheltuielile efectuate pentru:  
a)	asistenţă tehnică din partea proiectantului (în cazul în care aceasta nu intră în tarifarea proiectului),
- pe perioada de execuţie a lucrărilor 
- pentru participarea proiectantului la fazele incluse în programul de control al lucrărilor de execuție, avizat de către inspectoratul de stat în construcții;
b)	dirigenție de șantier, asigurată de personal tehnic de specialitate, autorizat.                                                                                                                                        c)	cheltuieli cu coordonator în materie de Securitate și sănătate </t>
    </r>
  </si>
  <si>
    <t xml:space="preserve">3.8.1. Asistenţă tehnică din partea proiectantului
3.8.2. Dirigenţie de şantier/supervizare 3.8.3 Coordonator in materie de securitate si sanatate
</t>
  </si>
  <si>
    <t>rezerva de implementare</t>
  </si>
  <si>
    <t>3.8.3</t>
  </si>
  <si>
    <t>Coordonator în materie de Securitate și sănătate</t>
  </si>
  <si>
    <t>• Pentru marja de buget (subcapitolul 7.1. din devizul general), valoarea eligibila in bugetul proiectului se va calcula ca fiind maxim 10 % din valoarea totala eligibila a proiectului, excluzand valoarea cheltuielilor eligibile pentru marja de buget si valoarea cheltuielilor eligibile pentru rezerva de implementare. Această cheltuială este eligibilă doar pentru proiectele depuse la nivel de SF/ DALI. Vor fi finantate exclusiv  diferenţe de costuri determinate de lucrările care pot apărea pe parcursul elaborarii proiectului tehnic ca urmare a completării sau optimizării soluţiilor tehnice stabilite la fazele anterioare (SF/ DALI).
• Pentru rezerva de implementare pentru ajustarea de preț (subcapitolul 7.2. din devizul general), valoarea eligibila in bugetul proiectului se va calcula ca fiind maxim 15 % din valoarea totala eligibila a proiectului, excluzand valoarea cheltuielilor eligibile pentru marja de buget si valoarea cheltuielilor eligibile pentru rezerva de implementare. Vor fi finantate exclusiv ajustarile de pret.</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</si>
</sst>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000"/>
    <numFmt numFmtId="165" formatCode="0.0%"/>
    <numFmt numFmtId="166" formatCode="0.0000%"/>
  </numFmts>
  <fonts count="79" x14ac:knownFonts="1">
    <font>
      <sz val="10"/>
      <name val="Calibri"/>
      <family val="2"/>
      <charset val="238"/>
    </font>
    <font>
      <sz val="11"/>
      <color theme="1"/>
      <name val="Calibri"/>
      <family val="2"/>
      <charset val="238"/>
      <scheme val="minor"/>
    </font>
    <font>
      <sz val="11"/>
      <color theme="1"/>
      <name val="Calibri"/>
      <family val="2"/>
      <scheme val="minor"/>
    </font>
    <font>
      <sz val="11"/>
      <color theme="1"/>
      <name val="Calibri"/>
      <family val="2"/>
      <scheme val="minor"/>
    </font>
    <font>
      <sz val="11"/>
      <color theme="1"/>
      <name val="Calibri"/>
      <family val="2"/>
      <charset val="238"/>
      <scheme val="minor"/>
    </font>
    <font>
      <sz val="11"/>
      <color indexed="8"/>
      <name val="Calibri"/>
      <family val="2"/>
    </font>
    <font>
      <sz val="10"/>
      <name val="Calibri"/>
      <family val="2"/>
      <charset val="238"/>
    </font>
    <font>
      <b/>
      <sz val="9"/>
      <name val="Calibri"/>
      <family val="2"/>
      <charset val="238"/>
      <scheme val="minor"/>
    </font>
    <font>
      <sz val="9"/>
      <name val="Calibri"/>
      <family val="2"/>
      <scheme val="minor"/>
    </font>
    <font>
      <sz val="11"/>
      <color rgb="FF9C5700"/>
      <name val="Calibri"/>
      <family val="2"/>
      <scheme val="minor"/>
    </font>
    <font>
      <b/>
      <sz val="9"/>
      <name val="Calibri"/>
      <family val="2"/>
      <scheme val="minor"/>
    </font>
    <font>
      <b/>
      <sz val="9"/>
      <color theme="1"/>
      <name val="Calibri"/>
      <family val="2"/>
      <scheme val="minor"/>
    </font>
    <font>
      <sz val="9"/>
      <color theme="1"/>
      <name val="Calibri"/>
      <family val="2"/>
      <scheme val="minor"/>
    </font>
    <font>
      <sz val="8"/>
      <name val="Calibri"/>
      <family val="2"/>
      <charset val="238"/>
    </font>
    <font>
      <b/>
      <sz val="10"/>
      <name val="Calibri"/>
      <family val="2"/>
      <scheme val="minor"/>
    </font>
    <font>
      <sz val="10"/>
      <name val="Calibri"/>
      <family val="2"/>
      <scheme val="minor"/>
    </font>
    <font>
      <b/>
      <sz val="9"/>
      <color rgb="FFFF0000"/>
      <name val="Calibri"/>
      <family val="2"/>
      <scheme val="minor"/>
    </font>
    <font>
      <sz val="9"/>
      <color rgb="FFFF0000"/>
      <name val="Calibri"/>
      <family val="2"/>
      <scheme val="minor"/>
    </font>
    <font>
      <b/>
      <i/>
      <sz val="9"/>
      <name val="Calibri"/>
      <family val="2"/>
      <scheme val="minor"/>
    </font>
    <font>
      <sz val="12"/>
      <name val="Arial"/>
      <family val="2"/>
    </font>
    <font>
      <i/>
      <sz val="9"/>
      <name val="Calibri"/>
      <family val="2"/>
      <scheme val="minor"/>
    </font>
    <font>
      <sz val="10"/>
      <color rgb="FF000000"/>
      <name val="Calibri"/>
      <family val="2"/>
      <scheme val="minor"/>
    </font>
    <font>
      <sz val="10"/>
      <color theme="1"/>
      <name val="Calibri"/>
      <family val="2"/>
      <scheme val="minor"/>
    </font>
    <font>
      <b/>
      <sz val="10"/>
      <color rgb="FF000000"/>
      <name val="Calibri"/>
      <family val="2"/>
      <scheme val="minor"/>
    </font>
    <font>
      <b/>
      <sz val="10"/>
      <color theme="1"/>
      <name val="Calibri"/>
      <family val="2"/>
      <scheme val="minor"/>
    </font>
    <font>
      <b/>
      <sz val="8"/>
      <color rgb="FF000000"/>
      <name val="Calibri"/>
      <family val="2"/>
      <scheme val="minor"/>
    </font>
    <font>
      <sz val="8"/>
      <color rgb="FF000000"/>
      <name val="Calibri"/>
      <family val="2"/>
      <scheme val="minor"/>
    </font>
    <font>
      <sz val="8"/>
      <color theme="1"/>
      <name val="Calibri"/>
      <family val="2"/>
      <scheme val="minor"/>
    </font>
    <font>
      <sz val="8"/>
      <name val="Calibri"/>
      <family val="2"/>
      <scheme val="minor"/>
    </font>
    <font>
      <b/>
      <sz val="8"/>
      <name val="Calibri"/>
      <family val="2"/>
      <scheme val="minor"/>
    </font>
    <font>
      <b/>
      <sz val="8"/>
      <color theme="1"/>
      <name val="Calibri"/>
      <family val="2"/>
      <scheme val="minor"/>
    </font>
    <font>
      <sz val="8"/>
      <color rgb="FFFF0000"/>
      <name val="Calibri"/>
      <family val="2"/>
      <scheme val="minor"/>
    </font>
    <font>
      <sz val="9"/>
      <color theme="0"/>
      <name val="Calibri"/>
      <family val="2"/>
      <scheme val="minor"/>
    </font>
    <font>
      <b/>
      <sz val="10"/>
      <name val="Arial Narrow"/>
      <family val="2"/>
    </font>
    <font>
      <sz val="9"/>
      <name val="Calibri"/>
      <family val="2"/>
      <charset val="238"/>
    </font>
    <font>
      <b/>
      <sz val="9"/>
      <name val="Calibri"/>
      <family val="2"/>
      <charset val="238"/>
    </font>
    <font>
      <sz val="8"/>
      <name val="Calibri"/>
      <family val="2"/>
      <charset val="238"/>
      <scheme val="minor"/>
    </font>
    <font>
      <b/>
      <sz val="9"/>
      <color rgb="FF00000A"/>
      <name val="Calibri"/>
      <family val="2"/>
      <charset val="238"/>
    </font>
    <font>
      <sz val="9"/>
      <color rgb="FF00000A"/>
      <name val="Calibri"/>
      <family val="2"/>
      <charset val="238"/>
    </font>
    <font>
      <vertAlign val="subscript"/>
      <sz val="10"/>
      <name val="Calibri"/>
      <family val="2"/>
      <scheme val="minor"/>
    </font>
    <font>
      <sz val="9"/>
      <color rgb="FFC00000"/>
      <name val="Calibri"/>
      <family val="2"/>
      <scheme val="minor"/>
    </font>
    <font>
      <i/>
      <sz val="9"/>
      <color rgb="FFC00000"/>
      <name val="Calibri"/>
      <family val="2"/>
      <scheme val="minor"/>
    </font>
    <font>
      <b/>
      <i/>
      <sz val="9"/>
      <color theme="0" tint="-0.499984740745262"/>
      <name val="Calibri"/>
      <family val="2"/>
      <scheme val="minor"/>
    </font>
    <font>
      <sz val="9"/>
      <color rgb="FF0070C0"/>
      <name val="Calibri"/>
      <family val="2"/>
      <scheme val="minor"/>
    </font>
    <font>
      <b/>
      <sz val="9"/>
      <color rgb="FF0070C0"/>
      <name val="Calibri"/>
      <family val="2"/>
      <scheme val="minor"/>
    </font>
    <font>
      <i/>
      <sz val="9"/>
      <color theme="1"/>
      <name val="Calibri"/>
      <family val="2"/>
      <scheme val="minor"/>
    </font>
    <font>
      <sz val="11"/>
      <color theme="1"/>
      <name val="Arial Narrow"/>
      <family val="2"/>
    </font>
    <font>
      <i/>
      <sz val="11"/>
      <color theme="1"/>
      <name val="Arial Narrow"/>
      <family val="2"/>
    </font>
    <font>
      <i/>
      <sz val="11"/>
      <name val="Arial Narrow"/>
      <family val="2"/>
    </font>
    <font>
      <b/>
      <sz val="10"/>
      <color rgb="FFFF0000"/>
      <name val="Calibri"/>
      <family val="2"/>
      <scheme val="minor"/>
    </font>
    <font>
      <i/>
      <sz val="9"/>
      <name val="Calibri"/>
      <family val="2"/>
      <charset val="238"/>
      <scheme val="minor"/>
    </font>
    <font>
      <sz val="9"/>
      <name val="Calibri"/>
      <family val="2"/>
    </font>
    <font>
      <b/>
      <sz val="9"/>
      <name val="Calibri"/>
      <family val="2"/>
    </font>
    <font>
      <sz val="10"/>
      <color rgb="FFC00000"/>
      <name val="Calibri"/>
      <family val="2"/>
      <scheme val="minor"/>
    </font>
    <font>
      <b/>
      <sz val="10"/>
      <color rgb="FFC00000"/>
      <name val="Calibri"/>
      <family val="2"/>
      <scheme val="minor"/>
    </font>
    <font>
      <sz val="9"/>
      <color theme="0" tint="-0.14999847407452621"/>
      <name val="Calibri"/>
      <family val="2"/>
      <scheme val="minor"/>
    </font>
    <font>
      <b/>
      <sz val="8"/>
      <color rgb="FFFF0000"/>
      <name val="Calibri"/>
      <family val="2"/>
      <scheme val="minor"/>
    </font>
    <font>
      <sz val="11"/>
      <name val="Calibri"/>
      <family val="2"/>
      <scheme val="minor"/>
    </font>
    <font>
      <u/>
      <sz val="10"/>
      <color theme="10"/>
      <name val="Calibri"/>
      <family val="2"/>
      <charset val="238"/>
    </font>
    <font>
      <b/>
      <sz val="9"/>
      <color theme="1" tint="0.249977111117893"/>
      <name val="Calibri"/>
      <family val="2"/>
      <scheme val="minor"/>
    </font>
    <font>
      <b/>
      <sz val="9"/>
      <color theme="4" tint="0.39997558519241921"/>
      <name val="Calibri"/>
      <family val="2"/>
      <charset val="238"/>
      <scheme val="minor"/>
    </font>
    <font>
      <b/>
      <sz val="9"/>
      <color theme="1"/>
      <name val="Calibri"/>
      <family val="2"/>
      <charset val="238"/>
      <scheme val="minor"/>
    </font>
    <font>
      <b/>
      <u/>
      <sz val="10"/>
      <color theme="1"/>
      <name val="Calibri"/>
      <family val="2"/>
      <charset val="238"/>
    </font>
    <font>
      <sz val="9"/>
      <color theme="1"/>
      <name val="Calibri"/>
      <family val="2"/>
      <charset val="238"/>
      <scheme val="minor"/>
    </font>
    <font>
      <b/>
      <u/>
      <sz val="8"/>
      <name val="Calibri"/>
      <family val="2"/>
      <scheme val="minor"/>
    </font>
    <font>
      <b/>
      <u/>
      <sz val="7"/>
      <name val="Calibri"/>
      <family val="2"/>
      <scheme val="minor"/>
    </font>
    <font>
      <b/>
      <i/>
      <sz val="8"/>
      <name val="Calibri"/>
      <family val="2"/>
      <scheme val="minor"/>
    </font>
    <font>
      <b/>
      <sz val="7"/>
      <name val="Calibri"/>
      <family val="2"/>
      <scheme val="minor"/>
    </font>
    <font>
      <b/>
      <i/>
      <sz val="7"/>
      <name val="Calibri"/>
      <family val="2"/>
      <scheme val="minor"/>
    </font>
    <font>
      <sz val="7"/>
      <name val="Calibri"/>
      <family val="2"/>
      <scheme val="minor"/>
    </font>
    <font>
      <i/>
      <sz val="8"/>
      <name val="Calibri"/>
      <family val="2"/>
      <scheme val="minor"/>
    </font>
    <font>
      <b/>
      <i/>
      <sz val="9"/>
      <color theme="1"/>
      <name val="Calibri"/>
      <family val="2"/>
      <scheme val="minor"/>
    </font>
    <font>
      <b/>
      <sz val="9"/>
      <color theme="0"/>
      <name val="Calibri"/>
      <family val="2"/>
      <scheme val="minor"/>
    </font>
    <font>
      <b/>
      <u/>
      <sz val="9"/>
      <color theme="1"/>
      <name val="Calibri"/>
      <family val="2"/>
      <scheme val="minor"/>
    </font>
    <font>
      <b/>
      <u/>
      <sz val="9"/>
      <name val="Calibri"/>
      <family val="2"/>
      <scheme val="minor"/>
    </font>
    <font>
      <b/>
      <sz val="10"/>
      <name val="Calibri"/>
      <family val="2"/>
    </font>
    <font>
      <sz val="10"/>
      <name val="Calibri"/>
      <family val="2"/>
    </font>
    <font>
      <b/>
      <sz val="10"/>
      <name val="Calibri"/>
      <family val="2"/>
      <charset val="238"/>
      <scheme val="minor"/>
    </font>
    <font>
      <sz val="11"/>
      <name val="Calibri"/>
      <family val="2"/>
    </font>
  </fonts>
  <fills count="20">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5" tint="0.79998168889431442"/>
        <bgColor indexed="64"/>
      </patternFill>
    </fill>
    <fill>
      <patternFill patternType="solid">
        <fgColor rgb="FFFFEB9C"/>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8" tint="0.79998168889431442"/>
        <bgColor indexed="64"/>
      </patternFill>
    </fill>
    <fill>
      <patternFill patternType="solid">
        <fgColor rgb="FFFFFF00"/>
        <bgColor indexed="64"/>
      </patternFill>
    </fill>
    <fill>
      <patternFill patternType="solid">
        <fgColor theme="1" tint="0.249977111117893"/>
        <bgColor indexed="64"/>
      </patternFill>
    </fill>
    <fill>
      <patternFill patternType="solid">
        <fgColor theme="0" tint="-0.499984740745262"/>
        <bgColor indexed="64"/>
      </patternFill>
    </fill>
    <fill>
      <patternFill patternType="solid">
        <fgColor rgb="FFD9D9D9"/>
        <bgColor indexed="64"/>
      </patternFill>
    </fill>
    <fill>
      <patternFill patternType="solid">
        <fgColor rgb="FFFFFFFF"/>
        <bgColor indexed="64"/>
      </patternFill>
    </fill>
    <fill>
      <patternFill patternType="solid">
        <fgColor theme="4" tint="0.79998168889431442"/>
        <bgColor indexed="64"/>
      </patternFill>
    </fill>
    <fill>
      <patternFill patternType="solid">
        <fgColor theme="9" tint="0.59999389629810485"/>
        <bgColor indexed="64"/>
      </patternFill>
    </fill>
    <fill>
      <patternFill patternType="solid">
        <fgColor rgb="FFFF0000"/>
        <bgColor indexed="64"/>
      </patternFill>
    </fill>
    <fill>
      <patternFill patternType="solid">
        <fgColor theme="3" tint="0.79998168889431442"/>
        <bgColor indexed="64"/>
      </patternFill>
    </fill>
    <fill>
      <patternFill patternType="solid">
        <fgColor theme="6" tint="0.79998168889431442"/>
        <bgColor indexed="64"/>
      </patternFill>
    </fill>
    <fill>
      <patternFill patternType="solid">
        <fgColor theme="0" tint="-0.249977111117893"/>
        <bgColor indexed="64"/>
      </patternFill>
    </fill>
  </fills>
  <borders count="24">
    <border>
      <left/>
      <right/>
      <top/>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style="thin">
        <color indexed="64"/>
      </right>
      <top/>
      <bottom style="thin">
        <color indexed="64"/>
      </bottom>
      <diagonal/>
    </border>
    <border>
      <left style="thin">
        <color indexed="64"/>
      </left>
      <right/>
      <top style="thin">
        <color indexed="64"/>
      </top>
      <bottom/>
      <diagonal/>
    </border>
    <border>
      <left/>
      <right style="hair">
        <color auto="1"/>
      </right>
      <top style="hair">
        <color auto="1"/>
      </top>
      <bottom style="hair">
        <color auto="1"/>
      </bottom>
      <diagonal/>
    </border>
    <border>
      <left/>
      <right/>
      <top style="thin">
        <color indexed="64"/>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top/>
      <bottom style="thin">
        <color indexed="64"/>
      </bottom>
      <diagonal/>
    </border>
    <border>
      <left style="hair">
        <color auto="1"/>
      </left>
      <right style="hair">
        <color auto="1"/>
      </right>
      <top style="hair">
        <color auto="1"/>
      </top>
      <bottom style="hair">
        <color auto="1"/>
      </bottom>
      <diagonal/>
    </border>
    <border>
      <left style="medium">
        <color indexed="64"/>
      </left>
      <right style="medium">
        <color indexed="64"/>
      </right>
      <top/>
      <bottom style="medium">
        <color indexed="64"/>
      </bottom>
      <diagonal/>
    </border>
    <border>
      <left style="hair">
        <color auto="1"/>
      </left>
      <right style="hair">
        <color auto="1"/>
      </right>
      <top/>
      <bottom style="hair">
        <color auto="1"/>
      </bottom>
      <diagonal/>
    </border>
    <border>
      <left style="hair">
        <color indexed="64"/>
      </left>
      <right style="hair">
        <color indexed="64"/>
      </right>
      <top style="thin">
        <color indexed="64"/>
      </top>
      <bottom style="hair">
        <color indexed="64"/>
      </bottom>
      <diagonal/>
    </border>
    <border>
      <left style="hair">
        <color auto="1"/>
      </left>
      <right/>
      <top style="hair">
        <color auto="1"/>
      </top>
      <bottom style="hair">
        <color auto="1"/>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s>
  <cellStyleXfs count="9">
    <xf numFmtId="0" fontId="0" fillId="0" borderId="0"/>
    <xf numFmtId="0" fontId="4" fillId="0" borderId="0"/>
    <xf numFmtId="0" fontId="3" fillId="0" borderId="0"/>
    <xf numFmtId="9" fontId="5" fillId="0" borderId="0" applyFont="0" applyFill="0" applyBorder="0" applyAlignment="0" applyProtection="0"/>
    <xf numFmtId="0" fontId="2" fillId="0" borderId="0"/>
    <xf numFmtId="9" fontId="6" fillId="0" borderId="0" applyFont="0" applyFill="0" applyBorder="0" applyAlignment="0" applyProtection="0"/>
    <xf numFmtId="0" fontId="9" fillId="5" borderId="0" applyNumberFormat="0" applyBorder="0" applyAlignment="0" applyProtection="0"/>
    <xf numFmtId="0" fontId="58" fillId="0" borderId="0" applyNumberFormat="0" applyFill="0" applyBorder="0" applyAlignment="0" applyProtection="0"/>
    <xf numFmtId="0" fontId="1" fillId="0" borderId="0"/>
  </cellStyleXfs>
  <cellXfs count="746">
    <xf numFmtId="0" fontId="0" fillId="0" borderId="0" xfId="0"/>
    <xf numFmtId="0" fontId="11" fillId="0" borderId="3" xfId="1" applyFont="1" applyBorder="1" applyAlignment="1">
      <alignment vertical="top" wrapText="1"/>
    </xf>
    <xf numFmtId="0" fontId="11" fillId="0" borderId="3" xfId="1" applyFont="1" applyBorder="1" applyAlignment="1">
      <alignment horizontal="center" vertical="top" wrapText="1"/>
    </xf>
    <xf numFmtId="0" fontId="12" fillId="0" borderId="3" xfId="1" applyFont="1" applyBorder="1" applyAlignment="1">
      <alignment vertical="top" wrapText="1"/>
    </xf>
    <xf numFmtId="4" fontId="11" fillId="0" borderId="3" xfId="1" applyNumberFormat="1" applyFont="1" applyBorder="1" applyAlignment="1">
      <alignment horizontal="right" vertical="top"/>
    </xf>
    <xf numFmtId="4" fontId="12" fillId="0" borderId="3" xfId="1" applyNumberFormat="1" applyFont="1" applyBorder="1" applyAlignment="1">
      <alignment horizontal="right" vertical="top"/>
    </xf>
    <xf numFmtId="0" fontId="8" fillId="3" borderId="3" xfId="0" applyFont="1" applyFill="1" applyBorder="1" applyAlignment="1">
      <alignment vertical="top" wrapText="1"/>
    </xf>
    <xf numFmtId="0" fontId="12" fillId="0" borderId="0" xfId="1" applyFont="1" applyAlignment="1">
      <alignment vertical="top"/>
    </xf>
    <xf numFmtId="0" fontId="11" fillId="0" borderId="0" xfId="1" applyFont="1" applyAlignment="1">
      <alignment vertical="top"/>
    </xf>
    <xf numFmtId="0" fontId="11" fillId="0" borderId="0" xfId="1" applyFont="1" applyAlignment="1">
      <alignment horizontal="left" vertical="top" wrapText="1"/>
    </xf>
    <xf numFmtId="0" fontId="11" fillId="0" borderId="0" xfId="1" applyFont="1" applyAlignment="1">
      <alignment horizontal="right" vertical="top"/>
    </xf>
    <xf numFmtId="4" fontId="10" fillId="0" borderId="3" xfId="1" applyNumberFormat="1" applyFont="1" applyBorder="1" applyAlignment="1">
      <alignment horizontal="center" vertical="center" wrapText="1"/>
    </xf>
    <xf numFmtId="0" fontId="8" fillId="3" borderId="3" xfId="1" applyFont="1" applyFill="1" applyBorder="1" applyAlignment="1">
      <alignment vertical="top" wrapText="1"/>
    </xf>
    <xf numFmtId="4" fontId="8" fillId="3" borderId="3" xfId="1" applyNumberFormat="1" applyFont="1" applyFill="1" applyBorder="1" applyAlignment="1">
      <alignment horizontal="right" vertical="top"/>
    </xf>
    <xf numFmtId="4" fontId="8" fillId="3" borderId="3" xfId="1" applyNumberFormat="1" applyFont="1" applyFill="1" applyBorder="1" applyAlignment="1" applyProtection="1">
      <alignment horizontal="right" vertical="top"/>
      <protection locked="0"/>
    </xf>
    <xf numFmtId="0" fontId="10" fillId="3" borderId="3" xfId="1" applyFont="1" applyFill="1" applyBorder="1" applyAlignment="1">
      <alignment horizontal="right" vertical="top" wrapText="1"/>
    </xf>
    <xf numFmtId="4" fontId="10" fillId="3" borderId="3" xfId="1" applyNumberFormat="1" applyFont="1" applyFill="1" applyBorder="1" applyAlignment="1">
      <alignment horizontal="right" vertical="top"/>
    </xf>
    <xf numFmtId="0" fontId="12" fillId="3" borderId="0" xfId="1" applyFont="1" applyFill="1" applyAlignment="1">
      <alignment vertical="top"/>
    </xf>
    <xf numFmtId="0" fontId="8" fillId="0" borderId="0" xfId="0" applyFont="1" applyAlignment="1">
      <alignment vertical="top"/>
    </xf>
    <xf numFmtId="0" fontId="12" fillId="0" borderId="0" xfId="1" applyFont="1" applyAlignment="1">
      <alignment vertical="top" wrapText="1"/>
    </xf>
    <xf numFmtId="4" fontId="12" fillId="0" borderId="0" xfId="1" applyNumberFormat="1" applyFont="1" applyAlignment="1">
      <alignment horizontal="right" vertical="top"/>
    </xf>
    <xf numFmtId="0" fontId="11" fillId="0" borderId="0" xfId="1" applyFont="1" applyAlignment="1">
      <alignment vertical="top" wrapText="1"/>
    </xf>
    <xf numFmtId="0" fontId="10" fillId="7" borderId="3" xfId="1" applyFont="1" applyFill="1" applyBorder="1" applyAlignment="1">
      <alignment horizontal="right" vertical="top" wrapText="1"/>
    </xf>
    <xf numFmtId="4" fontId="10" fillId="7" borderId="3" xfId="1" applyNumberFormat="1" applyFont="1" applyFill="1" applyBorder="1" applyAlignment="1">
      <alignment horizontal="right" vertical="top"/>
    </xf>
    <xf numFmtId="0" fontId="10" fillId="4" borderId="3" xfId="1" applyFont="1" applyFill="1" applyBorder="1" applyAlignment="1">
      <alignment horizontal="right" vertical="top" wrapText="1"/>
    </xf>
    <xf numFmtId="4" fontId="10" fillId="4" borderId="3" xfId="1" applyNumberFormat="1" applyFont="1" applyFill="1" applyBorder="1" applyAlignment="1">
      <alignment horizontal="right" vertical="top"/>
    </xf>
    <xf numFmtId="0" fontId="12" fillId="0" borderId="0" xfId="1" applyFont="1" applyAlignment="1" applyProtection="1">
      <alignment vertical="top"/>
      <protection hidden="1"/>
    </xf>
    <xf numFmtId="0" fontId="8" fillId="0" borderId="0" xfId="1" applyFont="1" applyAlignment="1" applyProtection="1">
      <alignment vertical="top"/>
      <protection hidden="1"/>
    </xf>
    <xf numFmtId="0" fontId="12" fillId="0" borderId="3" xfId="1" applyFont="1" applyBorder="1" applyAlignment="1">
      <alignment vertical="top"/>
    </xf>
    <xf numFmtId="0" fontId="12" fillId="0" borderId="3" xfId="1" applyFont="1" applyBorder="1" applyAlignment="1">
      <alignment horizontal="center" vertical="top"/>
    </xf>
    <xf numFmtId="0" fontId="11" fillId="0" borderId="3" xfId="1" applyFont="1" applyBorder="1" applyAlignment="1">
      <alignment horizontal="center" vertical="top"/>
    </xf>
    <xf numFmtId="0" fontId="12" fillId="3" borderId="3" xfId="1" applyFont="1" applyFill="1" applyBorder="1" applyAlignment="1">
      <alignment horizontal="center" vertical="top"/>
    </xf>
    <xf numFmtId="0" fontId="11" fillId="0" borderId="3" xfId="1" applyFont="1" applyBorder="1" applyAlignment="1" applyProtection="1">
      <alignment horizontal="center" vertical="top"/>
      <protection hidden="1"/>
    </xf>
    <xf numFmtId="0" fontId="10" fillId="0" borderId="3" xfId="1" applyFont="1" applyBorder="1" applyAlignment="1" applyProtection="1">
      <alignment horizontal="center" vertical="top"/>
      <protection hidden="1"/>
    </xf>
    <xf numFmtId="4" fontId="12" fillId="0" borderId="0" xfId="1" applyNumberFormat="1" applyFont="1" applyAlignment="1">
      <alignment vertical="top"/>
    </xf>
    <xf numFmtId="0" fontId="8" fillId="0" borderId="0" xfId="0" applyFont="1"/>
    <xf numFmtId="0" fontId="8" fillId="3" borderId="0" xfId="0" applyFont="1" applyFill="1"/>
    <xf numFmtId="0" fontId="12" fillId="3" borderId="0" xfId="0" applyFont="1" applyFill="1" applyProtection="1">
      <protection locked="0"/>
    </xf>
    <xf numFmtId="0" fontId="12" fillId="3" borderId="0" xfId="0" applyFont="1" applyFill="1" applyAlignment="1" applyProtection="1">
      <alignment horizontal="center" vertical="center"/>
      <protection locked="0"/>
    </xf>
    <xf numFmtId="0" fontId="8" fillId="0" borderId="0" xfId="0" applyFont="1" applyProtection="1">
      <protection locked="0"/>
    </xf>
    <xf numFmtId="0" fontId="8" fillId="3" borderId="0" xfId="0" applyFont="1" applyFill="1" applyProtection="1">
      <protection locked="0"/>
    </xf>
    <xf numFmtId="0" fontId="15" fillId="0" borderId="0" xfId="0" applyFont="1"/>
    <xf numFmtId="0" fontId="15" fillId="0" borderId="0" xfId="0" applyFont="1" applyAlignment="1">
      <alignment horizontal="center" vertical="center"/>
    </xf>
    <xf numFmtId="0" fontId="8" fillId="0" borderId="0" xfId="0" applyFont="1" applyAlignment="1">
      <alignment vertical="top" wrapText="1"/>
    </xf>
    <xf numFmtId="0" fontId="8" fillId="0" borderId="0" xfId="0" applyFont="1" applyAlignment="1">
      <alignment horizontal="center" vertical="top" wrapText="1"/>
    </xf>
    <xf numFmtId="0" fontId="15" fillId="0" borderId="3" xfId="0" applyFont="1" applyBorder="1" applyAlignment="1">
      <alignment vertical="top" wrapText="1"/>
    </xf>
    <xf numFmtId="0" fontId="15" fillId="0" borderId="0" xfId="0" applyFont="1" applyAlignment="1">
      <alignment horizontal="center"/>
    </xf>
    <xf numFmtId="0" fontId="15" fillId="3" borderId="0" xfId="0" applyFont="1" applyFill="1"/>
    <xf numFmtId="0" fontId="15" fillId="0" borderId="3" xfId="0" applyFont="1" applyBorder="1"/>
    <xf numFmtId="0" fontId="22" fillId="0" borderId="0" xfId="0" applyFont="1"/>
    <xf numFmtId="0" fontId="22" fillId="0" borderId="0" xfId="0" applyFont="1" applyAlignment="1">
      <alignment horizontal="center"/>
    </xf>
    <xf numFmtId="0" fontId="23" fillId="12" borderId="3" xfId="0" applyFont="1" applyFill="1" applyBorder="1" applyAlignment="1">
      <alignment horizontal="center" vertical="center" wrapText="1"/>
    </xf>
    <xf numFmtId="0" fontId="21" fillId="13" borderId="3" xfId="0" applyFont="1" applyFill="1" applyBorder="1" applyAlignment="1">
      <alignment horizontal="center" vertical="center" wrapText="1"/>
    </xf>
    <xf numFmtId="0" fontId="22" fillId="0" borderId="3" xfId="0" applyFont="1" applyBorder="1" applyAlignment="1">
      <alignment horizontal="center"/>
    </xf>
    <xf numFmtId="0" fontId="15" fillId="4" borderId="3" xfId="0" applyFont="1" applyFill="1" applyBorder="1"/>
    <xf numFmtId="4" fontId="15" fillId="4" borderId="3" xfId="0" applyNumberFormat="1" applyFont="1" applyFill="1" applyBorder="1"/>
    <xf numFmtId="0" fontId="15" fillId="14" borderId="3" xfId="0" applyFont="1" applyFill="1" applyBorder="1" applyAlignment="1">
      <alignment vertical="top" wrapText="1"/>
    </xf>
    <xf numFmtId="0" fontId="15" fillId="3" borderId="3" xfId="0" applyFont="1" applyFill="1" applyBorder="1" applyAlignment="1">
      <alignment vertical="top" wrapText="1"/>
    </xf>
    <xf numFmtId="4" fontId="15" fillId="0" borderId="3" xfId="0" applyNumberFormat="1" applyFont="1" applyBorder="1"/>
    <xf numFmtId="0" fontId="14" fillId="0" borderId="0" xfId="0" applyFont="1"/>
    <xf numFmtId="0" fontId="14" fillId="0" borderId="3" xfId="0" applyFont="1" applyBorder="1" applyAlignment="1">
      <alignment vertical="top" wrapText="1"/>
    </xf>
    <xf numFmtId="0" fontId="14" fillId="3" borderId="3" xfId="0" applyFont="1" applyFill="1" applyBorder="1"/>
    <xf numFmtId="0" fontId="14" fillId="3" borderId="0" xfId="0" applyFont="1" applyFill="1"/>
    <xf numFmtId="4" fontId="22" fillId="0" borderId="3" xfId="0" applyNumberFormat="1" applyFont="1" applyBorder="1" applyAlignment="1">
      <alignment vertical="top" wrapText="1"/>
    </xf>
    <xf numFmtId="0" fontId="15" fillId="0" borderId="3" xfId="0" applyFont="1" applyBorder="1" applyAlignment="1">
      <alignment horizontal="center"/>
    </xf>
    <xf numFmtId="0" fontId="24" fillId="0" borderId="3" xfId="1" applyFont="1" applyBorder="1" applyAlignment="1">
      <alignment horizontal="center" vertical="top"/>
    </xf>
    <xf numFmtId="0" fontId="24" fillId="3" borderId="3" xfId="0" applyFont="1" applyFill="1" applyBorder="1"/>
    <xf numFmtId="0" fontId="24" fillId="15" borderId="3" xfId="0" applyFont="1" applyFill="1" applyBorder="1"/>
    <xf numFmtId="0" fontId="21" fillId="15" borderId="3" xfId="0" applyFont="1" applyFill="1" applyBorder="1"/>
    <xf numFmtId="0" fontId="15" fillId="15" borderId="3" xfId="0" applyFont="1" applyFill="1" applyBorder="1"/>
    <xf numFmtId="0" fontId="14" fillId="3" borderId="3" xfId="0" applyFont="1" applyFill="1" applyBorder="1" applyAlignment="1">
      <alignment horizontal="center"/>
    </xf>
    <xf numFmtId="0" fontId="15" fillId="14" borderId="3" xfId="0" applyFont="1" applyFill="1" applyBorder="1" applyProtection="1">
      <protection locked="0"/>
    </xf>
    <xf numFmtId="0" fontId="15" fillId="14" borderId="3" xfId="0" applyFont="1" applyFill="1" applyBorder="1" applyAlignment="1" applyProtection="1">
      <alignment vertical="top" wrapText="1"/>
      <protection locked="0"/>
    </xf>
    <xf numFmtId="0" fontId="25" fillId="12" borderId="3" xfId="0" applyFont="1" applyFill="1" applyBorder="1" applyAlignment="1">
      <alignment horizontal="center" vertical="center" wrapText="1"/>
    </xf>
    <xf numFmtId="0" fontId="26" fillId="13" borderId="3" xfId="0" applyFont="1" applyFill="1" applyBorder="1" applyAlignment="1">
      <alignment horizontal="center" vertical="center" wrapText="1"/>
    </xf>
    <xf numFmtId="0" fontId="28" fillId="0" borderId="3" xfId="0" applyFont="1" applyBorder="1"/>
    <xf numFmtId="0" fontId="28" fillId="0" borderId="0" xfId="0" applyFont="1"/>
    <xf numFmtId="0" fontId="14" fillId="14" borderId="3" xfId="0" applyFont="1" applyFill="1" applyBorder="1" applyAlignment="1" applyProtection="1">
      <alignment vertical="top" wrapText="1"/>
      <protection locked="0"/>
    </xf>
    <xf numFmtId="0" fontId="24" fillId="3" borderId="0" xfId="0" applyFont="1" applyFill="1"/>
    <xf numFmtId="4" fontId="15" fillId="0" borderId="0" xfId="0" applyNumberFormat="1" applyFont="1"/>
    <xf numFmtId="4" fontId="22" fillId="14" borderId="3" xfId="0" applyNumberFormat="1" applyFont="1" applyFill="1" applyBorder="1" applyAlignment="1" applyProtection="1">
      <alignment vertical="top"/>
      <protection locked="0"/>
    </xf>
    <xf numFmtId="4" fontId="22" fillId="0" borderId="3" xfId="0" applyNumberFormat="1" applyFont="1" applyBorder="1" applyAlignment="1">
      <alignment vertical="top"/>
    </xf>
    <xf numFmtId="4" fontId="27" fillId="0" borderId="3" xfId="0" applyNumberFormat="1" applyFont="1" applyBorder="1" applyAlignment="1">
      <alignment vertical="top"/>
    </xf>
    <xf numFmtId="4" fontId="24" fillId="3" borderId="3" xfId="0" applyNumberFormat="1" applyFont="1" applyFill="1" applyBorder="1" applyAlignment="1">
      <alignment vertical="top"/>
    </xf>
    <xf numFmtId="4" fontId="15" fillId="14" borderId="3" xfId="0" applyNumberFormat="1" applyFont="1" applyFill="1" applyBorder="1" applyAlignment="1" applyProtection="1">
      <alignment vertical="top"/>
      <protection locked="0"/>
    </xf>
    <xf numFmtId="4" fontId="15" fillId="15" borderId="3" xfId="0" applyNumberFormat="1" applyFont="1" applyFill="1" applyBorder="1" applyAlignment="1">
      <alignment vertical="top"/>
    </xf>
    <xf numFmtId="0" fontId="28" fillId="15" borderId="3" xfId="0" applyFont="1" applyFill="1" applyBorder="1" applyAlignment="1">
      <alignment vertical="top"/>
    </xf>
    <xf numFmtId="4" fontId="14" fillId="3" borderId="3" xfId="0" applyNumberFormat="1" applyFont="1" applyFill="1" applyBorder="1" applyAlignment="1">
      <alignment vertical="top"/>
    </xf>
    <xf numFmtId="0" fontId="29" fillId="3" borderId="3" xfId="0" applyFont="1" applyFill="1" applyBorder="1" applyAlignment="1">
      <alignment vertical="top"/>
    </xf>
    <xf numFmtId="0" fontId="15" fillId="3" borderId="3" xfId="0" applyFont="1" applyFill="1" applyBorder="1" applyAlignment="1">
      <alignment vertical="top"/>
    </xf>
    <xf numFmtId="0" fontId="15" fillId="0" borderId="3" xfId="0" applyFont="1" applyBorder="1" applyAlignment="1">
      <alignment vertical="top"/>
    </xf>
    <xf numFmtId="4" fontId="15" fillId="3" borderId="3" xfId="0" applyNumberFormat="1" applyFont="1" applyFill="1" applyBorder="1" applyAlignment="1">
      <alignment vertical="top"/>
    </xf>
    <xf numFmtId="4" fontId="22" fillId="3" borderId="3" xfId="0" applyNumberFormat="1" applyFont="1" applyFill="1" applyBorder="1" applyAlignment="1">
      <alignment vertical="top"/>
    </xf>
    <xf numFmtId="4" fontId="15" fillId="3" borderId="3" xfId="0" applyNumberFormat="1" applyFont="1" applyFill="1" applyBorder="1" applyAlignment="1" applyProtection="1">
      <alignment vertical="top"/>
      <protection locked="0"/>
    </xf>
    <xf numFmtId="4" fontId="27" fillId="3" borderId="3" xfId="0" applyNumberFormat="1" applyFont="1" applyFill="1" applyBorder="1" applyAlignment="1">
      <alignment vertical="top"/>
    </xf>
    <xf numFmtId="4" fontId="15" fillId="0" borderId="3" xfId="0" applyNumberFormat="1" applyFont="1" applyBorder="1" applyAlignment="1">
      <alignment vertical="top"/>
    </xf>
    <xf numFmtId="4" fontId="30" fillId="3" borderId="3" xfId="0" applyNumberFormat="1" applyFont="1" applyFill="1" applyBorder="1" applyAlignment="1">
      <alignment vertical="top"/>
    </xf>
    <xf numFmtId="4" fontId="30" fillId="0" borderId="3" xfId="0" applyNumberFormat="1" applyFont="1" applyBorder="1" applyAlignment="1">
      <alignment vertical="top"/>
    </xf>
    <xf numFmtId="4" fontId="14" fillId="14" borderId="3" xfId="0" applyNumberFormat="1" applyFont="1" applyFill="1" applyBorder="1" applyAlignment="1" applyProtection="1">
      <alignment vertical="top"/>
      <protection locked="0"/>
    </xf>
    <xf numFmtId="4" fontId="14" fillId="0" borderId="3" xfId="0" applyNumberFormat="1" applyFont="1" applyBorder="1" applyAlignment="1">
      <alignment vertical="top"/>
    </xf>
    <xf numFmtId="0" fontId="28" fillId="0" borderId="3" xfId="0" applyFont="1" applyBorder="1" applyAlignment="1">
      <alignment vertical="top"/>
    </xf>
    <xf numFmtId="4" fontId="32" fillId="0" borderId="0" xfId="1" applyNumberFormat="1" applyFont="1" applyAlignment="1">
      <alignment horizontal="right" vertical="top"/>
    </xf>
    <xf numFmtId="0" fontId="18" fillId="0" borderId="3" xfId="0" applyFont="1" applyBorder="1" applyAlignment="1">
      <alignment horizontal="center" vertical="center" wrapText="1"/>
    </xf>
    <xf numFmtId="0" fontId="8" fillId="0" borderId="3" xfId="0" applyFont="1" applyBorder="1" applyAlignment="1">
      <alignment vertical="top" wrapText="1"/>
    </xf>
    <xf numFmtId="0" fontId="20" fillId="0" borderId="3" xfId="0" applyFont="1" applyBorder="1" applyAlignment="1">
      <alignment horizontal="left" vertical="top" wrapText="1"/>
    </xf>
    <xf numFmtId="0" fontId="8" fillId="0" borderId="3" xfId="0" applyFont="1" applyBorder="1" applyAlignment="1">
      <alignment horizontal="center" vertical="top" wrapText="1"/>
    </xf>
    <xf numFmtId="0" fontId="34" fillId="0" borderId="0" xfId="0" applyFont="1" applyAlignment="1">
      <alignment vertical="top" wrapText="1"/>
    </xf>
    <xf numFmtId="0" fontId="7" fillId="0" borderId="0" xfId="0" applyFont="1" applyAlignment="1">
      <alignment horizontal="center" vertical="top" wrapText="1"/>
    </xf>
    <xf numFmtId="0" fontId="35" fillId="0" borderId="10" xfId="0" applyFont="1" applyBorder="1" applyAlignment="1">
      <alignment vertical="top" wrapText="1"/>
    </xf>
    <xf numFmtId="0" fontId="35" fillId="0" borderId="6" xfId="0" applyFont="1" applyBorder="1" applyAlignment="1">
      <alignment horizontal="right" vertical="top" wrapText="1"/>
    </xf>
    <xf numFmtId="0" fontId="34" fillId="0" borderId="6" xfId="0" applyFont="1" applyBorder="1" applyAlignment="1">
      <alignment horizontal="right" vertical="top" wrapText="1"/>
    </xf>
    <xf numFmtId="0" fontId="34" fillId="0" borderId="6" xfId="0" applyFont="1" applyBorder="1" applyAlignment="1">
      <alignment vertical="top" wrapText="1"/>
    </xf>
    <xf numFmtId="0" fontId="34" fillId="0" borderId="1" xfId="0" applyFont="1" applyBorder="1" applyAlignment="1">
      <alignment vertical="top" wrapText="1"/>
    </xf>
    <xf numFmtId="0" fontId="34" fillId="0" borderId="9" xfId="0" applyFont="1" applyBorder="1" applyAlignment="1">
      <alignment vertical="top" wrapText="1"/>
    </xf>
    <xf numFmtId="0" fontId="35" fillId="0" borderId="4" xfId="0" applyFont="1" applyBorder="1" applyAlignment="1">
      <alignment vertical="top" wrapText="1"/>
    </xf>
    <xf numFmtId="0" fontId="35" fillId="0" borderId="0" xfId="0" applyFont="1" applyAlignment="1">
      <alignment horizontal="left" vertical="top" wrapText="1"/>
    </xf>
    <xf numFmtId="0" fontId="33" fillId="3" borderId="0" xfId="0" applyFont="1" applyFill="1" applyAlignment="1">
      <alignment vertical="top" wrapText="1"/>
    </xf>
    <xf numFmtId="0" fontId="33" fillId="3" borderId="0" xfId="0" applyFont="1" applyFill="1" applyAlignment="1">
      <alignment horizontal="center" vertical="top" wrapText="1"/>
    </xf>
    <xf numFmtId="0" fontId="33" fillId="3" borderId="1" xfId="0" applyFont="1" applyFill="1" applyBorder="1" applyAlignment="1">
      <alignment horizontal="center" vertical="top" wrapText="1"/>
    </xf>
    <xf numFmtId="4" fontId="17" fillId="0" borderId="0" xfId="1" applyNumberFormat="1" applyFont="1" applyAlignment="1">
      <alignment horizontal="right" vertical="top"/>
    </xf>
    <xf numFmtId="0" fontId="17" fillId="0" borderId="0" xfId="1" applyFont="1" applyAlignment="1" applyProtection="1">
      <alignment vertical="top"/>
      <protection hidden="1"/>
    </xf>
    <xf numFmtId="0" fontId="17" fillId="0" borderId="0" xfId="1" applyFont="1" applyAlignment="1">
      <alignment vertical="top"/>
    </xf>
    <xf numFmtId="4" fontId="17" fillId="0" borderId="0" xfId="1" applyNumberFormat="1" applyFont="1" applyAlignment="1" applyProtection="1">
      <alignment vertical="top"/>
      <protection hidden="1"/>
    </xf>
    <xf numFmtId="0" fontId="40" fillId="0" borderId="3" xfId="0" applyFont="1" applyBorder="1" applyAlignment="1">
      <alignment vertical="top" wrapText="1"/>
    </xf>
    <xf numFmtId="0" fontId="40" fillId="0" borderId="0" xfId="0" applyFont="1" applyAlignment="1">
      <alignment vertical="top" wrapText="1"/>
    </xf>
    <xf numFmtId="0" fontId="41" fillId="0" borderId="3" xfId="0" applyFont="1" applyBorder="1" applyAlignment="1">
      <alignment horizontal="left" vertical="top" wrapText="1"/>
    </xf>
    <xf numFmtId="0" fontId="40" fillId="0" borderId="0" xfId="0" applyFont="1" applyAlignment="1">
      <alignment horizontal="left" vertical="top" wrapText="1"/>
    </xf>
    <xf numFmtId="0" fontId="41" fillId="0" borderId="0" xfId="0" applyFont="1" applyAlignment="1">
      <alignment horizontal="left" vertical="top" wrapText="1"/>
    </xf>
    <xf numFmtId="0" fontId="8" fillId="3" borderId="0" xfId="0" applyFont="1" applyFill="1" applyAlignment="1">
      <alignment horizontal="center" vertical="top" wrapText="1"/>
    </xf>
    <xf numFmtId="4" fontId="35" fillId="0" borderId="3" xfId="0" applyNumberFormat="1" applyFont="1" applyBorder="1" applyAlignment="1">
      <alignment horizontal="right" vertical="top" wrapText="1"/>
    </xf>
    <xf numFmtId="4" fontId="36" fillId="3" borderId="3" xfId="0" applyNumberFormat="1" applyFont="1" applyFill="1" applyBorder="1"/>
    <xf numFmtId="4" fontId="7" fillId="0" borderId="3" xfId="0" applyNumberFormat="1" applyFont="1" applyBorder="1" applyAlignment="1">
      <alignment horizontal="right" vertical="center"/>
    </xf>
    <xf numFmtId="0" fontId="7" fillId="0" borderId="3" xfId="0" applyFont="1" applyBorder="1" applyAlignment="1">
      <alignment horizontal="center" vertical="center"/>
    </xf>
    <xf numFmtId="0" fontId="11" fillId="3" borderId="3" xfId="0" applyFont="1" applyFill="1" applyBorder="1" applyAlignment="1">
      <alignment vertical="center"/>
    </xf>
    <xf numFmtId="1" fontId="11" fillId="8" borderId="3" xfId="0" applyNumberFormat="1" applyFont="1" applyFill="1" applyBorder="1" applyAlignment="1" applyProtection="1">
      <alignment horizontal="center" vertical="center"/>
      <protection locked="0"/>
    </xf>
    <xf numFmtId="0" fontId="12" fillId="3" borderId="3" xfId="0" applyFont="1" applyFill="1" applyBorder="1"/>
    <xf numFmtId="0" fontId="12" fillId="3" borderId="3" xfId="0" applyFont="1" applyFill="1" applyBorder="1" applyAlignment="1" applyProtection="1">
      <alignment horizontal="center" vertical="center"/>
      <protection locked="0"/>
    </xf>
    <xf numFmtId="0" fontId="8" fillId="0" borderId="3" xfId="0" applyFont="1" applyBorder="1"/>
    <xf numFmtId="0" fontId="8" fillId="0" borderId="3" xfId="0" applyFont="1" applyBorder="1" applyProtection="1">
      <protection locked="0"/>
    </xf>
    <xf numFmtId="1" fontId="8" fillId="8" borderId="3" xfId="0" applyNumberFormat="1" applyFont="1" applyFill="1" applyBorder="1" applyAlignment="1" applyProtection="1">
      <alignment horizontal="right" vertical="top" wrapText="1"/>
      <protection locked="0"/>
    </xf>
    <xf numFmtId="0" fontId="11" fillId="3" borderId="3" xfId="0" applyFont="1" applyFill="1" applyBorder="1" applyAlignment="1">
      <alignment vertical="center" wrapText="1"/>
    </xf>
    <xf numFmtId="14" fontId="11" fillId="8" borderId="3" xfId="0" applyNumberFormat="1" applyFont="1" applyFill="1" applyBorder="1" applyAlignment="1" applyProtection="1">
      <alignment horizontal="center" vertical="center"/>
      <protection locked="0"/>
    </xf>
    <xf numFmtId="3" fontId="10" fillId="0" borderId="3" xfId="0" applyNumberFormat="1" applyFont="1" applyBorder="1" applyAlignment="1">
      <alignment horizontal="left" vertical="top"/>
    </xf>
    <xf numFmtId="3" fontId="8" fillId="0" borderId="3" xfId="0" applyNumberFormat="1" applyFont="1" applyBorder="1" applyAlignment="1">
      <alignment horizontal="left" vertical="top"/>
    </xf>
    <xf numFmtId="49" fontId="11" fillId="0" borderId="3" xfId="0" applyNumberFormat="1" applyFont="1" applyBorder="1" applyAlignment="1">
      <alignment horizontal="left" vertical="top"/>
    </xf>
    <xf numFmtId="0" fontId="12" fillId="0" borderId="0" xfId="0" applyFont="1" applyAlignment="1">
      <alignment horizontal="right" vertical="center"/>
    </xf>
    <xf numFmtId="0" fontId="42" fillId="0" borderId="0" xfId="0" applyFont="1" applyAlignment="1">
      <alignment horizontal="left" vertical="center"/>
    </xf>
    <xf numFmtId="0" fontId="8" fillId="0" borderId="0" xfId="0" applyFont="1" applyAlignment="1">
      <alignment horizontal="left" vertical="top"/>
    </xf>
    <xf numFmtId="4" fontId="10" fillId="0" borderId="0" xfId="0" applyNumberFormat="1" applyFont="1" applyAlignment="1">
      <alignment horizontal="center" vertical="top"/>
    </xf>
    <xf numFmtId="4" fontId="8" fillId="0" borderId="0" xfId="0" applyNumberFormat="1" applyFont="1" applyAlignment="1">
      <alignment horizontal="right" vertical="top"/>
    </xf>
    <xf numFmtId="4" fontId="10" fillId="0" borderId="3" xfId="0" applyNumberFormat="1" applyFont="1" applyBorder="1" applyAlignment="1">
      <alignment horizontal="center" vertical="center"/>
    </xf>
    <xf numFmtId="0" fontId="12" fillId="0" borderId="0" xfId="0" applyFont="1" applyAlignment="1">
      <alignment horizontal="center" vertical="top"/>
    </xf>
    <xf numFmtId="3" fontId="11" fillId="0" borderId="0" xfId="0" applyNumberFormat="1" applyFont="1" applyAlignment="1">
      <alignment horizontal="center" vertical="top"/>
    </xf>
    <xf numFmtId="3" fontId="8" fillId="0" borderId="3" xfId="0" applyNumberFormat="1" applyFont="1" applyBorder="1" applyAlignment="1">
      <alignment horizontal="left" vertical="top" wrapText="1"/>
    </xf>
    <xf numFmtId="4" fontId="11" fillId="0" borderId="3" xfId="0" applyNumberFormat="1" applyFont="1" applyBorder="1" applyAlignment="1">
      <alignment horizontal="right" vertical="top"/>
    </xf>
    <xf numFmtId="4" fontId="10" fillId="0" borderId="3" xfId="0" applyNumberFormat="1" applyFont="1" applyBorder="1" applyAlignment="1">
      <alignment horizontal="center" vertical="top"/>
    </xf>
    <xf numFmtId="4" fontId="8" fillId="2" borderId="3" xfId="0" applyNumberFormat="1" applyFont="1" applyFill="1" applyBorder="1" applyAlignment="1" applyProtection="1">
      <alignment horizontal="right" vertical="top"/>
      <protection locked="0"/>
    </xf>
    <xf numFmtId="3" fontId="12" fillId="0" borderId="0" xfId="0" applyNumberFormat="1" applyFont="1" applyAlignment="1">
      <alignment horizontal="center" vertical="top"/>
    </xf>
    <xf numFmtId="3" fontId="10" fillId="0" borderId="3" xfId="0" applyNumberFormat="1" applyFont="1" applyBorder="1" applyAlignment="1">
      <alignment horizontal="right" vertical="top"/>
    </xf>
    <xf numFmtId="4" fontId="10" fillId="0" borderId="3" xfId="0" applyNumberFormat="1" applyFont="1" applyBorder="1" applyAlignment="1">
      <alignment horizontal="right" vertical="top"/>
    </xf>
    <xf numFmtId="3" fontId="10" fillId="0" borderId="3" xfId="0" applyNumberFormat="1" applyFont="1" applyBorder="1" applyAlignment="1">
      <alignment horizontal="right" vertical="top" wrapText="1"/>
    </xf>
    <xf numFmtId="0" fontId="11" fillId="0" borderId="3" xfId="0" applyFont="1" applyBorder="1" applyAlignment="1">
      <alignment horizontal="right" vertical="top" wrapText="1"/>
    </xf>
    <xf numFmtId="0" fontId="11" fillId="0" borderId="3" xfId="0" applyFont="1" applyBorder="1" applyAlignment="1">
      <alignment horizontal="right" vertical="center"/>
    </xf>
    <xf numFmtId="0" fontId="11" fillId="0" borderId="3" xfId="0" applyFont="1" applyBorder="1" applyAlignment="1">
      <alignment horizontal="left" vertical="center"/>
    </xf>
    <xf numFmtId="3" fontId="11" fillId="0" borderId="0" xfId="0" applyNumberFormat="1" applyFont="1" applyAlignment="1">
      <alignment horizontal="center" vertical="center"/>
    </xf>
    <xf numFmtId="4" fontId="11" fillId="0" borderId="0" xfId="0" applyNumberFormat="1" applyFont="1" applyAlignment="1">
      <alignment horizontal="center" vertical="center"/>
    </xf>
    <xf numFmtId="4" fontId="42" fillId="0" borderId="0" xfId="0" applyNumberFormat="1" applyFont="1" applyAlignment="1">
      <alignment horizontal="center"/>
    </xf>
    <xf numFmtId="3" fontId="12" fillId="0" borderId="0" xfId="0" applyNumberFormat="1" applyFont="1" applyAlignment="1">
      <alignment horizontal="center" vertical="center"/>
    </xf>
    <xf numFmtId="0" fontId="8" fillId="0" borderId="0" xfId="0" applyFont="1" applyAlignment="1">
      <alignment horizontal="right"/>
    </xf>
    <xf numFmtId="0" fontId="18" fillId="0" borderId="3" xfId="0" applyFont="1" applyBorder="1" applyAlignment="1">
      <alignment horizontal="left"/>
    </xf>
    <xf numFmtId="4" fontId="43" fillId="0" borderId="3" xfId="0" applyNumberFormat="1" applyFont="1" applyBorder="1" applyAlignment="1">
      <alignment horizontal="center"/>
    </xf>
    <xf numFmtId="4" fontId="44" fillId="0" borderId="3" xfId="0" applyNumberFormat="1" applyFont="1" applyBorder="1" applyAlignment="1">
      <alignment horizontal="center"/>
    </xf>
    <xf numFmtId="0" fontId="12" fillId="0" borderId="0" xfId="0" applyFont="1" applyAlignment="1">
      <alignment horizontal="center" vertical="center"/>
    </xf>
    <xf numFmtId="0" fontId="11" fillId="0" borderId="3" xfId="0" applyFont="1" applyBorder="1" applyAlignment="1">
      <alignment vertical="top" wrapText="1"/>
    </xf>
    <xf numFmtId="4" fontId="11" fillId="0" borderId="3" xfId="0" applyNumberFormat="1" applyFont="1" applyBorder="1" applyAlignment="1">
      <alignment horizontal="center" vertical="center"/>
    </xf>
    <xf numFmtId="4" fontId="10" fillId="0" borderId="3" xfId="0" applyNumberFormat="1" applyFont="1" applyBorder="1" applyAlignment="1">
      <alignment horizontal="center"/>
    </xf>
    <xf numFmtId="0" fontId="11" fillId="0" borderId="0" xfId="0" applyFont="1" applyAlignment="1">
      <alignment horizontal="center" vertical="center"/>
    </xf>
    <xf numFmtId="4" fontId="8" fillId="0" borderId="3" xfId="0" applyNumberFormat="1" applyFont="1" applyBorder="1" applyAlignment="1">
      <alignment horizontal="center"/>
    </xf>
    <xf numFmtId="4" fontId="12" fillId="0" borderId="0" xfId="0" applyNumberFormat="1" applyFont="1" applyAlignment="1">
      <alignment horizontal="center" vertical="center"/>
    </xf>
    <xf numFmtId="4" fontId="8" fillId="3" borderId="3" xfId="0" applyNumberFormat="1" applyFont="1" applyFill="1" applyBorder="1" applyAlignment="1">
      <alignment horizontal="center"/>
    </xf>
    <xf numFmtId="0" fontId="11" fillId="0" borderId="0" xfId="0" applyFont="1" applyAlignment="1">
      <alignment horizontal="right" vertical="center"/>
    </xf>
    <xf numFmtId="0" fontId="11" fillId="0" borderId="0" xfId="0" applyFont="1" applyAlignment="1">
      <alignment horizontal="left" vertical="center"/>
    </xf>
    <xf numFmtId="4" fontId="10" fillId="0" borderId="0" xfId="0" applyNumberFormat="1" applyFont="1" applyAlignment="1">
      <alignment horizontal="center"/>
    </xf>
    <xf numFmtId="4" fontId="8" fillId="0" borderId="0" xfId="0" applyNumberFormat="1" applyFont="1" applyAlignment="1">
      <alignment horizontal="center"/>
    </xf>
    <xf numFmtId="0" fontId="12" fillId="0" borderId="0" xfId="0" applyFont="1" applyAlignment="1">
      <alignment horizontal="left" vertical="top"/>
    </xf>
    <xf numFmtId="0" fontId="11" fillId="0" borderId="0" xfId="0" applyFont="1" applyAlignment="1">
      <alignment vertical="top" wrapText="1"/>
    </xf>
    <xf numFmtId="4" fontId="10" fillId="0" borderId="0" xfId="0" applyNumberFormat="1" applyFont="1" applyAlignment="1">
      <alignment horizontal="right" vertical="top"/>
    </xf>
    <xf numFmtId="4" fontId="8" fillId="0" borderId="3" xfId="0" applyNumberFormat="1" applyFont="1" applyBorder="1" applyAlignment="1">
      <alignment horizontal="right" vertical="top"/>
    </xf>
    <xf numFmtId="0" fontId="11" fillId="0" borderId="0" xfId="0" applyFont="1" applyAlignment="1">
      <alignment horizontal="center" vertical="top"/>
    </xf>
    <xf numFmtId="4" fontId="45" fillId="0" borderId="3" xfId="0" applyNumberFormat="1" applyFont="1" applyBorder="1" applyAlignment="1">
      <alignment horizontal="right" vertical="top"/>
    </xf>
    <xf numFmtId="0" fontId="11" fillId="0" borderId="0" xfId="0" applyFont="1" applyAlignment="1">
      <alignment horizontal="left" vertical="top"/>
    </xf>
    <xf numFmtId="0" fontId="10" fillId="0" borderId="0" xfId="0" applyFont="1" applyAlignment="1">
      <alignment horizontal="left" vertical="top" wrapText="1"/>
    </xf>
    <xf numFmtId="0" fontId="8" fillId="0" borderId="3" xfId="0" applyFont="1" applyBorder="1" applyAlignment="1">
      <alignment horizontal="left"/>
    </xf>
    <xf numFmtId="4" fontId="8" fillId="3" borderId="3" xfId="0" applyNumberFormat="1" applyFont="1" applyFill="1" applyBorder="1" applyAlignment="1">
      <alignment horizontal="right" vertical="top"/>
    </xf>
    <xf numFmtId="164" fontId="8" fillId="0" borderId="3" xfId="0" applyNumberFormat="1" applyFont="1" applyBorder="1" applyAlignment="1">
      <alignment horizontal="right" vertical="top"/>
    </xf>
    <xf numFmtId="4" fontId="8" fillId="14" borderId="3" xfId="0" applyNumberFormat="1" applyFont="1" applyFill="1" applyBorder="1" applyAlignment="1" applyProtection="1">
      <alignment horizontal="right" vertical="top"/>
      <protection locked="0"/>
    </xf>
    <xf numFmtId="0" fontId="46" fillId="0" borderId="0" xfId="1" applyFont="1" applyAlignment="1" applyProtection="1">
      <alignment vertical="center" wrapText="1"/>
      <protection locked="0"/>
    </xf>
    <xf numFmtId="0" fontId="8" fillId="0" borderId="0" xfId="0" applyFont="1" applyAlignment="1">
      <alignment wrapText="1"/>
    </xf>
    <xf numFmtId="0" fontId="19" fillId="0" borderId="0" xfId="0" applyFont="1"/>
    <xf numFmtId="0" fontId="11" fillId="0" borderId="3" xfId="1" applyFont="1" applyBorder="1" applyAlignment="1">
      <alignment horizontal="right" vertical="top" wrapText="1"/>
    </xf>
    <xf numFmtId="9" fontId="8" fillId="0" borderId="0" xfId="1" applyNumberFormat="1" applyFont="1" applyAlignment="1">
      <alignment vertical="top"/>
    </xf>
    <xf numFmtId="0" fontId="7" fillId="0" borderId="3" xfId="0" applyFont="1" applyBorder="1" applyAlignment="1">
      <alignment horizontal="right" vertical="top" wrapText="1"/>
    </xf>
    <xf numFmtId="10" fontId="7" fillId="0" borderId="3" xfId="0" applyNumberFormat="1" applyFont="1" applyBorder="1" applyAlignment="1">
      <alignment horizontal="center" vertical="top"/>
    </xf>
    <xf numFmtId="9" fontId="16" fillId="0" borderId="0" xfId="5" applyFont="1" applyBorder="1" applyAlignment="1" applyProtection="1">
      <alignment vertical="top"/>
    </xf>
    <xf numFmtId="49" fontId="8" fillId="3" borderId="3" xfId="1" applyNumberFormat="1" applyFont="1" applyFill="1" applyBorder="1" applyAlignment="1">
      <alignment horizontal="center" vertical="top"/>
    </xf>
    <xf numFmtId="0" fontId="11" fillId="0" borderId="0" xfId="1" applyFont="1" applyAlignment="1">
      <alignment horizontal="center" vertical="top"/>
    </xf>
    <xf numFmtId="49" fontId="10" fillId="0" borderId="3" xfId="1" applyNumberFormat="1" applyFont="1" applyBorder="1" applyAlignment="1">
      <alignment horizontal="center" vertical="top"/>
    </xf>
    <xf numFmtId="49" fontId="8" fillId="7" borderId="3" xfId="1" applyNumberFormat="1" applyFont="1" applyFill="1" applyBorder="1" applyAlignment="1">
      <alignment horizontal="center" vertical="top"/>
    </xf>
    <xf numFmtId="49" fontId="8" fillId="0" borderId="3" xfId="1" applyNumberFormat="1" applyFont="1" applyBorder="1" applyAlignment="1">
      <alignment horizontal="center" vertical="top"/>
    </xf>
    <xf numFmtId="2" fontId="8" fillId="0" borderId="3" xfId="1" applyNumberFormat="1" applyFont="1" applyBorder="1" applyAlignment="1">
      <alignment horizontal="center" vertical="top"/>
    </xf>
    <xf numFmtId="0" fontId="8" fillId="7" borderId="3" xfId="1" applyFont="1" applyFill="1" applyBorder="1" applyAlignment="1">
      <alignment horizontal="center" vertical="top"/>
    </xf>
    <xf numFmtId="49" fontId="10" fillId="3" borderId="3" xfId="1" applyNumberFormat="1" applyFont="1" applyFill="1" applyBorder="1" applyAlignment="1">
      <alignment horizontal="center" vertical="top"/>
    </xf>
    <xf numFmtId="49" fontId="8" fillId="4" borderId="3" xfId="1" applyNumberFormat="1" applyFont="1" applyFill="1" applyBorder="1" applyAlignment="1">
      <alignment horizontal="center" vertical="top"/>
    </xf>
    <xf numFmtId="0" fontId="8" fillId="0" borderId="0" xfId="0" applyFont="1" applyAlignment="1">
      <alignment horizontal="center" vertical="top"/>
    </xf>
    <xf numFmtId="49" fontId="12" fillId="0" borderId="0" xfId="1" applyNumberFormat="1" applyFont="1" applyAlignment="1">
      <alignment horizontal="center" vertical="top"/>
    </xf>
    <xf numFmtId="0" fontId="12" fillId="0" borderId="3" xfId="1" applyFont="1" applyBorder="1" applyAlignment="1">
      <alignment horizontal="center" vertical="top" wrapText="1"/>
    </xf>
    <xf numFmtId="4" fontId="11" fillId="0" borderId="0" xfId="1" applyNumberFormat="1" applyFont="1" applyAlignment="1" applyProtection="1">
      <alignment vertical="top"/>
      <protection hidden="1"/>
    </xf>
    <xf numFmtId="0" fontId="31" fillId="0" borderId="0" xfId="1" applyFont="1" applyAlignment="1" applyProtection="1">
      <alignment vertical="top"/>
      <protection hidden="1"/>
    </xf>
    <xf numFmtId="0" fontId="31" fillId="0" borderId="0" xfId="1" applyFont="1" applyAlignment="1">
      <alignment vertical="top"/>
    </xf>
    <xf numFmtId="0" fontId="12" fillId="0" borderId="0" xfId="1" applyFont="1" applyAlignment="1" applyProtection="1">
      <alignment vertical="top" wrapText="1"/>
      <protection hidden="1"/>
    </xf>
    <xf numFmtId="0" fontId="11" fillId="0" borderId="0" xfId="1" applyFont="1" applyAlignment="1" applyProtection="1">
      <alignment vertical="top" wrapText="1"/>
      <protection hidden="1"/>
    </xf>
    <xf numFmtId="4" fontId="11" fillId="0" borderId="0" xfId="1" applyNumberFormat="1" applyFont="1" applyAlignment="1" applyProtection="1">
      <alignment vertical="top" wrapText="1"/>
      <protection hidden="1"/>
    </xf>
    <xf numFmtId="0" fontId="17" fillId="0" borderId="0" xfId="1" applyFont="1" applyAlignment="1" applyProtection="1">
      <alignment vertical="top" wrapText="1"/>
      <protection hidden="1"/>
    </xf>
    <xf numFmtId="4" fontId="17" fillId="0" borderId="0" xfId="1" applyNumberFormat="1" applyFont="1" applyAlignment="1" applyProtection="1">
      <alignment horizontal="right" vertical="top" wrapText="1"/>
      <protection hidden="1"/>
    </xf>
    <xf numFmtId="0" fontId="17" fillId="0" borderId="0" xfId="1" applyFont="1" applyAlignment="1">
      <alignment vertical="top" wrapText="1"/>
    </xf>
    <xf numFmtId="0" fontId="8" fillId="10" borderId="3" xfId="0" applyFont="1" applyFill="1" applyBorder="1" applyAlignment="1">
      <alignment horizontal="left" vertical="top" wrapText="1"/>
    </xf>
    <xf numFmtId="0" fontId="20" fillId="0" borderId="3" xfId="0" applyFont="1" applyBorder="1" applyAlignment="1">
      <alignment horizontal="center" vertical="center" wrapText="1"/>
    </xf>
    <xf numFmtId="0" fontId="8" fillId="11" borderId="3" xfId="0" applyFont="1" applyFill="1" applyBorder="1" applyAlignment="1">
      <alignment horizontal="left" vertical="top" wrapText="1"/>
    </xf>
    <xf numFmtId="4" fontId="20" fillId="0" borderId="3" xfId="1" applyNumberFormat="1" applyFont="1" applyBorder="1" applyAlignment="1">
      <alignment horizontal="center" vertical="center" wrapText="1"/>
    </xf>
    <xf numFmtId="0" fontId="8" fillId="0" borderId="3" xfId="0" applyFont="1" applyBorder="1" applyAlignment="1">
      <alignment horizontal="left" vertical="top" wrapText="1"/>
    </xf>
    <xf numFmtId="4" fontId="16" fillId="0" borderId="0" xfId="1" applyNumberFormat="1" applyFont="1" applyAlignment="1">
      <alignment horizontal="right" vertical="top"/>
    </xf>
    <xf numFmtId="4" fontId="11" fillId="0" borderId="6" xfId="1" applyNumberFormat="1" applyFont="1" applyBorder="1" applyAlignment="1">
      <alignment horizontal="right" vertical="top"/>
    </xf>
    <xf numFmtId="4" fontId="12" fillId="0" borderId="6" xfId="1" applyNumberFormat="1" applyFont="1" applyBorder="1" applyAlignment="1">
      <alignment horizontal="right" vertical="top"/>
    </xf>
    <xf numFmtId="4" fontId="11" fillId="0" borderId="0" xfId="1" applyNumberFormat="1" applyFont="1" applyAlignment="1">
      <alignment horizontal="right" vertical="top"/>
    </xf>
    <xf numFmtId="9" fontId="49" fillId="0" borderId="0" xfId="5" applyFont="1" applyBorder="1" applyAlignment="1" applyProtection="1">
      <alignment vertical="top"/>
    </xf>
    <xf numFmtId="0" fontId="8" fillId="0" borderId="0" xfId="1" applyFont="1" applyAlignment="1">
      <alignment horizontal="right" vertical="top"/>
    </xf>
    <xf numFmtId="0" fontId="34" fillId="0" borderId="0" xfId="0" applyFont="1"/>
    <xf numFmtId="0" fontId="7" fillId="0" borderId="3" xfId="0" applyFont="1" applyBorder="1" applyAlignment="1">
      <alignment horizontal="center" vertical="center" wrapText="1"/>
    </xf>
    <xf numFmtId="0" fontId="34" fillId="0" borderId="3" xfId="0" quotePrefix="1" applyFont="1" applyBorder="1" applyAlignment="1">
      <alignment horizontal="center" vertical="center"/>
    </xf>
    <xf numFmtId="0" fontId="34" fillId="0" borderId="3" xfId="0" quotePrefix="1" applyFont="1" applyBorder="1" applyAlignment="1">
      <alignment horizontal="center" vertical="center" wrapText="1"/>
    </xf>
    <xf numFmtId="0" fontId="34" fillId="0" borderId="3" xfId="0" applyFont="1" applyBorder="1" applyAlignment="1">
      <alignment horizontal="center"/>
    </xf>
    <xf numFmtId="0" fontId="34" fillId="0" borderId="3" xfId="0" applyFont="1" applyBorder="1"/>
    <xf numFmtId="0" fontId="51" fillId="3" borderId="3" xfId="0" quotePrefix="1" applyFont="1" applyFill="1" applyBorder="1" applyAlignment="1">
      <alignment horizontal="center" vertical="center"/>
    </xf>
    <xf numFmtId="0" fontId="51" fillId="3" borderId="3" xfId="0" applyFont="1" applyFill="1" applyBorder="1" applyAlignment="1">
      <alignment wrapText="1"/>
    </xf>
    <xf numFmtId="4" fontId="8" fillId="3" borderId="3" xfId="6" applyNumberFormat="1" applyFont="1" applyFill="1" applyBorder="1" applyProtection="1"/>
    <xf numFmtId="4" fontId="51" fillId="3" borderId="3" xfId="0" applyNumberFormat="1" applyFont="1" applyFill="1" applyBorder="1"/>
    <xf numFmtId="0" fontId="51" fillId="3" borderId="0" xfId="0" applyFont="1" applyFill="1"/>
    <xf numFmtId="0" fontId="51" fillId="0" borderId="3" xfId="0" quotePrefix="1" applyFont="1" applyBorder="1" applyAlignment="1">
      <alignment horizontal="center" vertical="center"/>
    </xf>
    <xf numFmtId="0" fontId="51" fillId="0" borderId="3" xfId="0" applyFont="1" applyBorder="1" applyAlignment="1">
      <alignment wrapText="1"/>
    </xf>
    <xf numFmtId="4" fontId="51" fillId="0" borderId="3" xfId="0" applyNumberFormat="1" applyFont="1" applyBorder="1"/>
    <xf numFmtId="0" fontId="51" fillId="0" borderId="0" xfId="0" applyFont="1"/>
    <xf numFmtId="4" fontId="34" fillId="8" borderId="3" xfId="0" applyNumberFormat="1" applyFont="1" applyFill="1" applyBorder="1" applyProtection="1">
      <protection locked="0"/>
    </xf>
    <xf numFmtId="4" fontId="51" fillId="8" borderId="3" xfId="0" applyNumberFormat="1" applyFont="1" applyFill="1" applyBorder="1" applyProtection="1">
      <protection locked="0"/>
    </xf>
    <xf numFmtId="4" fontId="7" fillId="0" borderId="3" xfId="0" applyNumberFormat="1" applyFont="1" applyBorder="1"/>
    <xf numFmtId="4" fontId="7" fillId="0" borderId="0" xfId="0" applyNumberFormat="1" applyFont="1"/>
    <xf numFmtId="4" fontId="34" fillId="0" borderId="3" xfId="0" applyNumberFormat="1" applyFont="1" applyBorder="1"/>
    <xf numFmtId="0" fontId="34" fillId="0" borderId="3" xfId="0" applyFont="1" applyBorder="1" applyAlignment="1">
      <alignment wrapText="1"/>
    </xf>
    <xf numFmtId="4" fontId="10" fillId="0" borderId="3" xfId="0" applyNumberFormat="1" applyFont="1" applyBorder="1"/>
    <xf numFmtId="4" fontId="10" fillId="0" borderId="0" xfId="0" applyNumberFormat="1" applyFont="1"/>
    <xf numFmtId="0" fontId="51" fillId="0" borderId="3" xfId="0" applyFont="1" applyBorder="1" applyAlignment="1">
      <alignment horizontal="left" wrapText="1"/>
    </xf>
    <xf numFmtId="4" fontId="52" fillId="0" borderId="3" xfId="0" applyNumberFormat="1" applyFont="1" applyBorder="1"/>
    <xf numFmtId="4" fontId="8" fillId="3" borderId="0" xfId="6" applyNumberFormat="1" applyFont="1" applyFill="1" applyBorder="1"/>
    <xf numFmtId="4" fontId="8" fillId="3" borderId="3" xfId="6" applyNumberFormat="1" applyFont="1" applyFill="1" applyBorder="1"/>
    <xf numFmtId="4" fontId="34" fillId="3" borderId="3" xfId="0" applyNumberFormat="1" applyFont="1" applyFill="1" applyBorder="1"/>
    <xf numFmtId="0" fontId="51" fillId="0" borderId="3" xfId="0" applyFont="1" applyBorder="1" applyAlignment="1">
      <alignment horizontal="left" vertical="top" wrapText="1"/>
    </xf>
    <xf numFmtId="0" fontId="34" fillId="0" borderId="0" xfId="0" applyFont="1" applyAlignment="1">
      <alignment horizontal="center" vertical="center"/>
    </xf>
    <xf numFmtId="0" fontId="34" fillId="0" borderId="0" xfId="0" applyFont="1" applyAlignment="1">
      <alignment wrapText="1"/>
    </xf>
    <xf numFmtId="4" fontId="34" fillId="0" borderId="0" xfId="0" applyNumberFormat="1" applyFont="1"/>
    <xf numFmtId="4" fontId="7" fillId="0" borderId="3" xfId="0" applyNumberFormat="1" applyFont="1" applyBorder="1" applyAlignment="1">
      <alignment horizontal="center" vertical="top" wrapText="1"/>
    </xf>
    <xf numFmtId="10" fontId="42" fillId="0" borderId="0" xfId="5" applyNumberFormat="1" applyFont="1" applyFill="1" applyBorder="1" applyAlignment="1" applyProtection="1">
      <alignment horizontal="center"/>
    </xf>
    <xf numFmtId="4" fontId="11" fillId="0" borderId="0" xfId="0" applyNumberFormat="1" applyFont="1" applyAlignment="1">
      <alignment horizontal="center" vertical="top"/>
    </xf>
    <xf numFmtId="0" fontId="15" fillId="15" borderId="3" xfId="0" applyFont="1" applyFill="1" applyBorder="1" applyAlignment="1">
      <alignment horizontal="center"/>
    </xf>
    <xf numFmtId="0" fontId="14" fillId="2" borderId="3" xfId="0" applyFont="1" applyFill="1" applyBorder="1" applyAlignment="1">
      <alignment vertical="top" wrapText="1"/>
    </xf>
    <xf numFmtId="4" fontId="14" fillId="2" borderId="3" xfId="0" applyNumberFormat="1" applyFont="1" applyFill="1" applyBorder="1" applyAlignment="1">
      <alignment vertical="top"/>
    </xf>
    <xf numFmtId="4" fontId="24" fillId="2" borderId="3" xfId="0" applyNumberFormat="1" applyFont="1" applyFill="1" applyBorder="1" applyAlignment="1">
      <alignment vertical="top"/>
    </xf>
    <xf numFmtId="4" fontId="30" fillId="2" borderId="3" xfId="0" applyNumberFormat="1" applyFont="1" applyFill="1" applyBorder="1" applyAlignment="1">
      <alignment vertical="top"/>
    </xf>
    <xf numFmtId="0" fontId="24" fillId="2" borderId="3" xfId="1" applyFont="1" applyFill="1" applyBorder="1" applyAlignment="1">
      <alignment horizontal="center" vertical="top"/>
    </xf>
    <xf numFmtId="0" fontId="22" fillId="3" borderId="3" xfId="1" applyFont="1" applyFill="1" applyBorder="1" applyAlignment="1">
      <alignment horizontal="center" vertical="top"/>
    </xf>
    <xf numFmtId="0" fontId="15" fillId="3" borderId="3" xfId="0" applyFont="1" applyFill="1" applyBorder="1" applyAlignment="1" applyProtection="1">
      <alignment vertical="top" wrapText="1"/>
      <protection locked="0"/>
    </xf>
    <xf numFmtId="4" fontId="15" fillId="2" borderId="3" xfId="0" applyNumberFormat="1" applyFont="1" applyFill="1" applyBorder="1" applyAlignment="1" applyProtection="1">
      <alignment vertical="top"/>
      <protection locked="0"/>
    </xf>
    <xf numFmtId="4" fontId="22" fillId="2" borderId="3" xfId="0" applyNumberFormat="1" applyFont="1" applyFill="1" applyBorder="1" applyAlignment="1">
      <alignment vertical="top"/>
    </xf>
    <xf numFmtId="4" fontId="27" fillId="2" borderId="3" xfId="0" applyNumberFormat="1" applyFont="1" applyFill="1" applyBorder="1" applyAlignment="1">
      <alignment vertical="top"/>
    </xf>
    <xf numFmtId="4" fontId="15" fillId="2" borderId="3" xfId="0" applyNumberFormat="1" applyFont="1" applyFill="1" applyBorder="1" applyAlignment="1">
      <alignment vertical="top"/>
    </xf>
    <xf numFmtId="0" fontId="22" fillId="2" borderId="3" xfId="1" applyFont="1" applyFill="1" applyBorder="1" applyAlignment="1">
      <alignment horizontal="center" vertical="top"/>
    </xf>
    <xf numFmtId="0" fontId="14" fillId="3" borderId="3" xfId="0" applyFont="1" applyFill="1" applyBorder="1" applyAlignment="1" applyProtection="1">
      <alignment vertical="top" wrapText="1"/>
      <protection locked="0"/>
    </xf>
    <xf numFmtId="4" fontId="28" fillId="2" borderId="3" xfId="0" applyNumberFormat="1" applyFont="1" applyFill="1" applyBorder="1" applyAlignment="1">
      <alignment vertical="top"/>
    </xf>
    <xf numFmtId="0" fontId="15" fillId="2" borderId="3" xfId="1" applyFont="1" applyFill="1" applyBorder="1" applyAlignment="1">
      <alignment horizontal="center" vertical="top"/>
    </xf>
    <xf numFmtId="4" fontId="53" fillId="0" borderId="3" xfId="0" applyNumberFormat="1" applyFont="1" applyBorder="1" applyAlignment="1">
      <alignment vertical="top"/>
    </xf>
    <xf numFmtId="0" fontId="22" fillId="0" borderId="3" xfId="1" applyFont="1" applyBorder="1" applyAlignment="1">
      <alignment horizontal="center" vertical="top"/>
    </xf>
    <xf numFmtId="4" fontId="53" fillId="3" borderId="3" xfId="0" applyNumberFormat="1" applyFont="1" applyFill="1" applyBorder="1" applyAlignment="1">
      <alignment vertical="top"/>
    </xf>
    <xf numFmtId="4" fontId="15" fillId="6" borderId="3" xfId="0" applyNumberFormat="1" applyFont="1" applyFill="1" applyBorder="1" applyAlignment="1" applyProtection="1">
      <alignment vertical="top"/>
      <protection locked="0"/>
    </xf>
    <xf numFmtId="0" fontId="53" fillId="0" borderId="3" xfId="0" applyFont="1" applyBorder="1" applyAlignment="1">
      <alignment vertical="top"/>
    </xf>
    <xf numFmtId="4" fontId="54" fillId="0" borderId="3" xfId="0" applyNumberFormat="1" applyFont="1" applyBorder="1" applyAlignment="1">
      <alignment vertical="top"/>
    </xf>
    <xf numFmtId="0" fontId="22" fillId="15" borderId="3" xfId="0" applyFont="1" applyFill="1" applyBorder="1"/>
    <xf numFmtId="4" fontId="22" fillId="15" borderId="3" xfId="0" applyNumberFormat="1" applyFont="1" applyFill="1" applyBorder="1"/>
    <xf numFmtId="4" fontId="22" fillId="15" borderId="3" xfId="0" applyNumberFormat="1" applyFont="1" applyFill="1" applyBorder="1" applyAlignment="1">
      <alignment horizontal="center"/>
    </xf>
    <xf numFmtId="0" fontId="22" fillId="15" borderId="3" xfId="0" applyFont="1" applyFill="1" applyBorder="1" applyAlignment="1">
      <alignment horizontal="center"/>
    </xf>
    <xf numFmtId="0" fontId="30" fillId="3" borderId="3" xfId="0" applyFont="1" applyFill="1" applyBorder="1" applyAlignment="1">
      <alignment vertical="top"/>
    </xf>
    <xf numFmtId="0" fontId="15" fillId="3" borderId="3" xfId="0" applyFont="1" applyFill="1" applyBorder="1" applyAlignment="1">
      <alignment horizontal="center"/>
    </xf>
    <xf numFmtId="0" fontId="15" fillId="14" borderId="3" xfId="0" applyFont="1" applyFill="1" applyBorder="1" applyAlignment="1" applyProtection="1">
      <alignment wrapText="1"/>
      <protection locked="0"/>
    </xf>
    <xf numFmtId="4" fontId="15" fillId="4" borderId="3" xfId="0" applyNumberFormat="1" applyFont="1" applyFill="1" applyBorder="1" applyAlignment="1">
      <alignment horizontal="center"/>
    </xf>
    <xf numFmtId="0" fontId="15" fillId="4" borderId="3" xfId="0" applyFont="1" applyFill="1" applyBorder="1" applyAlignment="1">
      <alignment horizontal="center"/>
    </xf>
    <xf numFmtId="0" fontId="29" fillId="6" borderId="3" xfId="0" applyFont="1" applyFill="1" applyBorder="1" applyAlignment="1">
      <alignment vertical="top"/>
    </xf>
    <xf numFmtId="0" fontId="14" fillId="14" borderId="3" xfId="0" applyFont="1" applyFill="1" applyBorder="1"/>
    <xf numFmtId="4" fontId="14" fillId="3" borderId="3" xfId="0" applyNumberFormat="1" applyFont="1" applyFill="1" applyBorder="1"/>
    <xf numFmtId="4" fontId="14" fillId="3" borderId="4" xfId="0" applyNumberFormat="1" applyFont="1" applyFill="1" applyBorder="1"/>
    <xf numFmtId="0" fontId="14" fillId="14" borderId="3" xfId="0" applyFont="1" applyFill="1" applyBorder="1" applyAlignment="1" applyProtection="1">
      <alignment wrapText="1"/>
      <protection locked="0"/>
    </xf>
    <xf numFmtId="0" fontId="14" fillId="14" borderId="3" xfId="0" applyFont="1" applyFill="1" applyBorder="1" applyProtection="1">
      <protection locked="0"/>
    </xf>
    <xf numFmtId="4" fontId="14" fillId="14" borderId="3" xfId="0" applyNumberFormat="1" applyFont="1" applyFill="1" applyBorder="1" applyProtection="1">
      <protection locked="0"/>
    </xf>
    <xf numFmtId="4" fontId="14" fillId="14" borderId="4" xfId="0" applyNumberFormat="1" applyFont="1" applyFill="1" applyBorder="1" applyProtection="1">
      <protection locked="0"/>
    </xf>
    <xf numFmtId="0" fontId="28" fillId="3" borderId="0" xfId="0" applyFont="1" applyFill="1"/>
    <xf numFmtId="0" fontId="15" fillId="6" borderId="3" xfId="0" applyFont="1" applyFill="1" applyBorder="1"/>
    <xf numFmtId="4" fontId="15" fillId="6" borderId="3" xfId="0" applyNumberFormat="1" applyFont="1" applyFill="1" applyBorder="1" applyAlignment="1">
      <alignment vertical="top"/>
    </xf>
    <xf numFmtId="4" fontId="22" fillId="6" borderId="3" xfId="0" applyNumberFormat="1" applyFont="1" applyFill="1" applyBorder="1" applyAlignment="1">
      <alignment vertical="top"/>
    </xf>
    <xf numFmtId="4" fontId="27" fillId="6" borderId="3" xfId="0" applyNumberFormat="1" applyFont="1" applyFill="1" applyBorder="1" applyAlignment="1">
      <alignment vertical="top"/>
    </xf>
    <xf numFmtId="0" fontId="15" fillId="6" borderId="3" xfId="0" applyFont="1" applyFill="1" applyBorder="1" applyAlignment="1">
      <alignment vertical="top"/>
    </xf>
    <xf numFmtId="0" fontId="15" fillId="6" borderId="3" xfId="0" applyFont="1" applyFill="1" applyBorder="1" applyAlignment="1">
      <alignment horizontal="center"/>
    </xf>
    <xf numFmtId="4" fontId="10" fillId="17" borderId="3" xfId="1" applyNumberFormat="1" applyFont="1" applyFill="1" applyBorder="1" applyAlignment="1" applyProtection="1">
      <alignment horizontal="right" vertical="top"/>
      <protection locked="0"/>
    </xf>
    <xf numFmtId="0" fontId="55" fillId="0" borderId="0" xfId="1" applyFont="1" applyAlignment="1">
      <alignment horizontal="right" vertical="top" wrapText="1"/>
    </xf>
    <xf numFmtId="4" fontId="55" fillId="0" borderId="0" xfId="1" applyNumberFormat="1" applyFont="1" applyAlignment="1">
      <alignment horizontal="right" vertical="top"/>
    </xf>
    <xf numFmtId="0" fontId="11" fillId="0" borderId="3" xfId="1" applyFont="1" applyBorder="1" applyAlignment="1">
      <alignment horizontal="center" vertical="center"/>
    </xf>
    <xf numFmtId="0" fontId="11" fillId="0" borderId="3" xfId="1" applyFont="1" applyBorder="1" applyAlignment="1">
      <alignment horizontal="center" vertical="center" wrapText="1"/>
    </xf>
    <xf numFmtId="0" fontId="49" fillId="2" borderId="3" xfId="0" applyFont="1" applyFill="1" applyBorder="1" applyAlignment="1">
      <alignment vertical="top" wrapText="1"/>
    </xf>
    <xf numFmtId="4" fontId="49" fillId="2" borderId="3" xfId="0" applyNumberFormat="1" applyFont="1" applyFill="1" applyBorder="1" applyAlignment="1" applyProtection="1">
      <alignment vertical="top"/>
      <protection locked="0"/>
    </xf>
    <xf numFmtId="4" fontId="49" fillId="2" borderId="3" xfId="0" applyNumberFormat="1" applyFont="1" applyFill="1" applyBorder="1" applyAlignment="1">
      <alignment vertical="top"/>
    </xf>
    <xf numFmtId="4" fontId="56" fillId="2" borderId="3" xfId="0" applyNumberFormat="1" applyFont="1" applyFill="1" applyBorder="1" applyAlignment="1">
      <alignment vertical="top"/>
    </xf>
    <xf numFmtId="0" fontId="49" fillId="2" borderId="3" xfId="1" applyFont="1" applyFill="1" applyBorder="1" applyAlignment="1">
      <alignment horizontal="center" vertical="top"/>
    </xf>
    <xf numFmtId="0" fontId="49" fillId="0" borderId="0" xfId="0" applyFont="1"/>
    <xf numFmtId="0" fontId="18" fillId="0" borderId="8" xfId="0" applyFont="1" applyBorder="1" applyAlignment="1">
      <alignment horizontal="center" vertical="center" wrapText="1"/>
    </xf>
    <xf numFmtId="49" fontId="51" fillId="0" borderId="3" xfId="0" quotePrefix="1" applyNumberFormat="1" applyFont="1" applyBorder="1" applyAlignment="1">
      <alignment horizontal="center" vertical="center"/>
    </xf>
    <xf numFmtId="9" fontId="11" fillId="9" borderId="6" xfId="5" applyFont="1" applyFill="1" applyBorder="1" applyAlignment="1" applyProtection="1">
      <alignment vertical="top"/>
    </xf>
    <xf numFmtId="0" fontId="8" fillId="9" borderId="3" xfId="0" applyFont="1" applyFill="1" applyBorder="1" applyAlignment="1">
      <alignment horizontal="left" vertical="top" wrapText="1"/>
    </xf>
    <xf numFmtId="0" fontId="16" fillId="0" borderId="7" xfId="0" applyFont="1" applyBorder="1" applyAlignment="1">
      <alignment vertical="top" wrapText="1"/>
    </xf>
    <xf numFmtId="0" fontId="57" fillId="0" borderId="3" xfId="0" applyFont="1" applyBorder="1"/>
    <xf numFmtId="0" fontId="57" fillId="0" borderId="3" xfId="0" applyFont="1" applyBorder="1" applyAlignment="1">
      <alignment horizontal="center" wrapText="1"/>
    </xf>
    <xf numFmtId="0" fontId="57" fillId="0" borderId="3" xfId="0" applyFont="1" applyBorder="1" applyAlignment="1">
      <alignment vertical="center" wrapText="1"/>
    </xf>
    <xf numFmtId="0" fontId="57" fillId="0" borderId="3" xfId="0" applyFont="1" applyBorder="1" applyAlignment="1">
      <alignment vertical="center"/>
    </xf>
    <xf numFmtId="0" fontId="0" fillId="0" borderId="0" xfId="0" applyAlignment="1">
      <alignment wrapText="1"/>
    </xf>
    <xf numFmtId="0" fontId="18" fillId="3" borderId="3" xfId="0" applyFont="1" applyFill="1" applyBorder="1" applyAlignment="1">
      <alignment horizontal="center" vertical="center" wrapText="1"/>
    </xf>
    <xf numFmtId="0" fontId="61" fillId="3" borderId="3" xfId="0" applyFont="1" applyFill="1" applyBorder="1" applyAlignment="1">
      <alignment horizontal="left" vertical="center" wrapText="1"/>
    </xf>
    <xf numFmtId="0" fontId="62" fillId="0" borderId="0" xfId="7" applyFont="1" applyAlignment="1">
      <alignment horizontal="left" vertical="center"/>
    </xf>
    <xf numFmtId="0" fontId="62" fillId="0" borderId="3" xfId="7" applyFont="1" applyBorder="1" applyAlignment="1">
      <alignment horizontal="left" vertical="center"/>
    </xf>
    <xf numFmtId="0" fontId="63" fillId="0" borderId="3" xfId="0" applyFont="1" applyBorder="1" applyAlignment="1">
      <alignment horizontal="center" vertical="center" wrapText="1"/>
    </xf>
    <xf numFmtId="0" fontId="63" fillId="0" borderId="3" xfId="1" applyFont="1" applyBorder="1" applyAlignment="1">
      <alignment horizontal="center" vertical="center" wrapText="1"/>
    </xf>
    <xf numFmtId="0" fontId="63" fillId="0" borderId="3" xfId="1" applyFont="1" applyBorder="1" applyAlignment="1">
      <alignment horizontal="center" vertical="center"/>
    </xf>
    <xf numFmtId="0" fontId="63" fillId="0" borderId="3" xfId="1" applyFont="1" applyBorder="1" applyAlignment="1">
      <alignment horizontal="center" vertical="top" wrapText="1"/>
    </xf>
    <xf numFmtId="9" fontId="11" fillId="9" borderId="0" xfId="5" applyFont="1" applyFill="1" applyBorder="1" applyAlignment="1" applyProtection="1">
      <alignment vertical="top" wrapText="1"/>
    </xf>
    <xf numFmtId="0" fontId="47" fillId="3" borderId="0" xfId="0" applyFont="1" applyFill="1" applyAlignment="1" applyProtection="1">
      <alignment horizontal="left" vertical="center" wrapText="1"/>
      <protection locked="0"/>
    </xf>
    <xf numFmtId="4" fontId="29" fillId="9" borderId="0" xfId="0" applyNumberFormat="1" applyFont="1" applyFill="1" applyAlignment="1">
      <alignment horizontal="center"/>
    </xf>
    <xf numFmtId="0" fontId="11" fillId="3" borderId="0" xfId="0" applyFont="1" applyFill="1"/>
    <xf numFmtId="164" fontId="8" fillId="16" borderId="3" xfId="0" applyNumberFormat="1" applyFont="1" applyFill="1" applyBorder="1" applyAlignment="1">
      <alignment horizontal="right" vertical="top" wrapText="1"/>
    </xf>
    <xf numFmtId="4" fontId="28" fillId="0" borderId="0" xfId="0" applyNumberFormat="1" applyFont="1" applyAlignment="1">
      <alignment horizontal="center" wrapText="1"/>
    </xf>
    <xf numFmtId="3" fontId="28" fillId="0" borderId="0" xfId="0" applyNumberFormat="1" applyFont="1" applyAlignment="1">
      <alignment vertical="top" wrapText="1"/>
    </xf>
    <xf numFmtId="4" fontId="28" fillId="0" borderId="0" xfId="0" applyNumberFormat="1" applyFont="1" applyAlignment="1">
      <alignment horizontal="center"/>
    </xf>
    <xf numFmtId="4" fontId="28" fillId="0" borderId="0" xfId="0" applyNumberFormat="1" applyFont="1"/>
    <xf numFmtId="0" fontId="64" fillId="0" borderId="0" xfId="0" applyFont="1" applyAlignment="1">
      <alignment vertical="top" wrapText="1"/>
    </xf>
    <xf numFmtId="4" fontId="65" fillId="0" borderId="0" xfId="0" applyNumberFormat="1" applyFont="1" applyAlignment="1">
      <alignment horizontal="center" vertical="center" wrapText="1"/>
    </xf>
    <xf numFmtId="4" fontId="64" fillId="0" borderId="0" xfId="0" applyNumberFormat="1" applyFont="1" applyAlignment="1">
      <alignment horizontal="center" vertical="center" wrapText="1"/>
    </xf>
    <xf numFmtId="0" fontId="28" fillId="0" borderId="0" xfId="0" applyFont="1" applyAlignment="1">
      <alignment horizontal="center" vertical="center"/>
    </xf>
    <xf numFmtId="4" fontId="28" fillId="0" borderId="0" xfId="0" applyNumberFormat="1" applyFont="1" applyAlignment="1">
      <alignment horizontal="center" vertical="center" wrapText="1"/>
    </xf>
    <xf numFmtId="4" fontId="28" fillId="0" borderId="0" xfId="0" applyNumberFormat="1" applyFont="1" applyAlignment="1">
      <alignment horizontal="center" vertical="center"/>
    </xf>
    <xf numFmtId="0" fontId="28" fillId="0" borderId="3" xfId="0" applyFont="1" applyBorder="1" applyAlignment="1">
      <alignment horizontal="center" vertical="center"/>
    </xf>
    <xf numFmtId="4" fontId="66" fillId="0" borderId="3" xfId="0" applyNumberFormat="1" applyFont="1" applyBorder="1" applyAlignment="1">
      <alignment horizontal="center" vertical="center" wrapText="1"/>
    </xf>
    <xf numFmtId="4" fontId="28" fillId="0" borderId="3" xfId="0" applyNumberFormat="1" applyFont="1" applyBorder="1" applyAlignment="1">
      <alignment horizontal="center" vertical="center"/>
    </xf>
    <xf numFmtId="0" fontId="29" fillId="0" borderId="3" xfId="0" applyFont="1" applyBorder="1" applyAlignment="1">
      <alignment horizontal="left" vertical="distributed" wrapText="1"/>
    </xf>
    <xf numFmtId="0" fontId="67" fillId="0" borderId="3" xfId="0" applyFont="1" applyBorder="1" applyAlignment="1">
      <alignment horizontal="left" vertical="distributed"/>
    </xf>
    <xf numFmtId="0" fontId="66" fillId="0" borderId="3" xfId="0" applyFont="1" applyBorder="1" applyAlignment="1">
      <alignment horizontal="center"/>
    </xf>
    <xf numFmtId="0" fontId="28" fillId="0" borderId="3" xfId="0" applyFont="1" applyBorder="1" applyAlignment="1">
      <alignment vertical="top" wrapText="1"/>
    </xf>
    <xf numFmtId="0" fontId="68" fillId="0" borderId="3" xfId="0" applyFont="1" applyBorder="1" applyAlignment="1">
      <alignment horizontal="center"/>
    </xf>
    <xf numFmtId="0" fontId="29" fillId="0" borderId="3" xfId="0" applyFont="1" applyBorder="1" applyAlignment="1">
      <alignment vertical="top" wrapText="1"/>
    </xf>
    <xf numFmtId="4" fontId="68" fillId="0" borderId="3" xfId="0" applyNumberFormat="1" applyFont="1" applyBorder="1" applyAlignment="1">
      <alignment horizontal="center"/>
    </xf>
    <xf numFmtId="4" fontId="66" fillId="0" borderId="3" xfId="0" applyNumberFormat="1" applyFont="1" applyBorder="1" applyAlignment="1">
      <alignment horizontal="center"/>
    </xf>
    <xf numFmtId="3" fontId="28" fillId="0" borderId="3" xfId="0" applyNumberFormat="1" applyFont="1" applyBorder="1" applyAlignment="1">
      <alignment vertical="top" wrapText="1"/>
    </xf>
    <xf numFmtId="4" fontId="67" fillId="0" borderId="3" xfId="0" applyNumberFormat="1" applyFont="1" applyBorder="1" applyAlignment="1">
      <alignment horizontal="center"/>
    </xf>
    <xf numFmtId="4" fontId="28" fillId="14" borderId="3" xfId="0" applyNumberFormat="1" applyFont="1" applyFill="1" applyBorder="1" applyAlignment="1" applyProtection="1">
      <alignment horizontal="center"/>
      <protection locked="0"/>
    </xf>
    <xf numFmtId="3" fontId="28" fillId="3" borderId="3" xfId="0" applyNumberFormat="1" applyFont="1" applyFill="1" applyBorder="1" applyAlignment="1">
      <alignment vertical="top" wrapText="1"/>
    </xf>
    <xf numFmtId="0" fontId="28" fillId="3" borderId="0" xfId="0" applyFont="1" applyFill="1" applyAlignment="1">
      <alignment horizontal="center" vertical="center"/>
    </xf>
    <xf numFmtId="0" fontId="28" fillId="3" borderId="3" xfId="0" applyFont="1" applyFill="1" applyBorder="1" applyAlignment="1">
      <alignment horizontal="center" vertical="center"/>
    </xf>
    <xf numFmtId="4" fontId="67" fillId="3" borderId="3" xfId="0" applyNumberFormat="1" applyFont="1" applyFill="1" applyBorder="1" applyAlignment="1">
      <alignment horizontal="center"/>
    </xf>
    <xf numFmtId="4" fontId="28" fillId="3" borderId="3" xfId="0" applyNumberFormat="1" applyFont="1" applyFill="1" applyBorder="1" applyAlignment="1" applyProtection="1">
      <alignment horizontal="center"/>
      <protection locked="0"/>
    </xf>
    <xf numFmtId="0" fontId="28" fillId="14" borderId="3" xfId="0" applyFont="1" applyFill="1" applyBorder="1" applyAlignment="1" applyProtection="1">
      <alignment vertical="top" wrapText="1"/>
      <protection locked="0"/>
    </xf>
    <xf numFmtId="0" fontId="28" fillId="3" borderId="0" xfId="0" applyFont="1" applyFill="1" applyAlignment="1">
      <alignment vertical="center" wrapText="1"/>
    </xf>
    <xf numFmtId="3" fontId="29" fillId="0" borderId="0" xfId="0" applyNumberFormat="1" applyFont="1" applyAlignment="1">
      <alignment horizontal="center" vertical="center"/>
    </xf>
    <xf numFmtId="3" fontId="29" fillId="0" borderId="3" xfId="0" applyNumberFormat="1" applyFont="1" applyBorder="1" applyAlignment="1">
      <alignment horizontal="center" vertical="center"/>
    </xf>
    <xf numFmtId="3" fontId="29" fillId="0" borderId="3" xfId="0" applyNumberFormat="1" applyFont="1" applyBorder="1" applyAlignment="1">
      <alignment vertical="top" wrapText="1"/>
    </xf>
    <xf numFmtId="4" fontId="29" fillId="0" borderId="3" xfId="0" applyNumberFormat="1" applyFont="1" applyBorder="1" applyAlignment="1">
      <alignment horizontal="center"/>
    </xf>
    <xf numFmtId="3" fontId="29" fillId="3" borderId="3" xfId="0" applyNumberFormat="1" applyFont="1" applyFill="1" applyBorder="1" applyAlignment="1">
      <alignment vertical="top" wrapText="1"/>
    </xf>
    <xf numFmtId="3" fontId="28" fillId="0" borderId="0" xfId="0" applyNumberFormat="1" applyFont="1" applyAlignment="1">
      <alignment horizontal="center" vertical="center"/>
    </xf>
    <xf numFmtId="3" fontId="28" fillId="0" borderId="3" xfId="0" applyNumberFormat="1" applyFont="1" applyBorder="1" applyAlignment="1">
      <alignment horizontal="center" vertical="center"/>
    </xf>
    <xf numFmtId="4" fontId="28" fillId="0" borderId="3" xfId="0" applyNumberFormat="1" applyFont="1" applyBorder="1" applyAlignment="1">
      <alignment horizontal="center"/>
    </xf>
    <xf numFmtId="4" fontId="28" fillId="3" borderId="3" xfId="0" applyNumberFormat="1" applyFont="1" applyFill="1" applyBorder="1" applyAlignment="1" applyProtection="1">
      <alignment horizontal="left" vertical="top" wrapText="1"/>
      <protection locked="0"/>
    </xf>
    <xf numFmtId="4" fontId="28" fillId="14" borderId="3" xfId="0" applyNumberFormat="1" applyFont="1" applyFill="1" applyBorder="1" applyAlignment="1" applyProtection="1">
      <alignment horizontal="left" vertical="top" wrapText="1"/>
      <protection locked="0"/>
    </xf>
    <xf numFmtId="3" fontId="29" fillId="3" borderId="0" xfId="0" applyNumberFormat="1" applyFont="1" applyFill="1" applyAlignment="1">
      <alignment horizontal="center" vertical="center"/>
    </xf>
    <xf numFmtId="4" fontId="29" fillId="14" borderId="3" xfId="0" applyNumberFormat="1" applyFont="1" applyFill="1" applyBorder="1" applyAlignment="1" applyProtection="1">
      <alignment horizontal="center"/>
      <protection locked="0"/>
    </xf>
    <xf numFmtId="4" fontId="28" fillId="0" borderId="3" xfId="0" applyNumberFormat="1" applyFont="1" applyBorder="1" applyAlignment="1">
      <alignment vertical="top" wrapText="1"/>
    </xf>
    <xf numFmtId="4" fontId="28" fillId="0" borderId="3" xfId="0" applyNumberFormat="1" applyFont="1" applyBorder="1" applyAlignment="1">
      <alignment horizontal="left" vertical="top" wrapText="1"/>
    </xf>
    <xf numFmtId="4" fontId="69" fillId="0" borderId="3" xfId="0" applyNumberFormat="1" applyFont="1" applyBorder="1" applyAlignment="1">
      <alignment horizontal="center"/>
    </xf>
    <xf numFmtId="3" fontId="28" fillId="0" borderId="3" xfId="0" applyNumberFormat="1" applyFont="1" applyBorder="1" applyAlignment="1">
      <alignment horizontal="right" vertical="top"/>
    </xf>
    <xf numFmtId="4" fontId="28" fillId="0" borderId="0" xfId="0" applyNumberFormat="1" applyFont="1" applyAlignment="1">
      <alignment horizontal="left" vertical="top" wrapText="1"/>
    </xf>
    <xf numFmtId="4" fontId="69" fillId="0" borderId="0" xfId="0" applyNumberFormat="1" applyFont="1" applyAlignment="1">
      <alignment horizontal="center"/>
    </xf>
    <xf numFmtId="3" fontId="28" fillId="0" borderId="0" xfId="0" applyNumberFormat="1" applyFont="1" applyAlignment="1">
      <alignment horizontal="right" vertical="top"/>
    </xf>
    <xf numFmtId="0" fontId="29" fillId="0" borderId="2" xfId="0" applyFont="1" applyBorder="1" applyAlignment="1">
      <alignment vertical="top" wrapText="1"/>
    </xf>
    <xf numFmtId="4" fontId="67" fillId="0" borderId="2" xfId="0" applyNumberFormat="1" applyFont="1" applyBorder="1" applyAlignment="1">
      <alignment horizontal="center" vertical="distributed"/>
    </xf>
    <xf numFmtId="14" fontId="29" fillId="14" borderId="11" xfId="0" applyNumberFormat="1" applyFont="1" applyFill="1" applyBorder="1" applyAlignment="1">
      <alignment horizontal="center" vertical="center"/>
    </xf>
    <xf numFmtId="4" fontId="28" fillId="0" borderId="3" xfId="0" applyNumberFormat="1" applyFont="1" applyBorder="1" applyAlignment="1">
      <alignment horizontal="center" vertical="distributed"/>
    </xf>
    <xf numFmtId="1" fontId="29" fillId="14" borderId="11" xfId="0" applyNumberFormat="1" applyFont="1" applyFill="1" applyBorder="1" applyAlignment="1">
      <alignment horizontal="center" vertical="center"/>
    </xf>
    <xf numFmtId="4" fontId="28" fillId="0" borderId="0" xfId="0" applyNumberFormat="1" applyFont="1" applyAlignment="1">
      <alignment horizontal="center" vertical="top"/>
    </xf>
    <xf numFmtId="4" fontId="28" fillId="0" borderId="0" xfId="0" applyNumberFormat="1" applyFont="1" applyAlignment="1" applyProtection="1">
      <alignment horizontal="center" vertical="top"/>
      <protection hidden="1"/>
    </xf>
    <xf numFmtId="0" fontId="28" fillId="0" borderId="3" xfId="4" applyFont="1" applyBorder="1" applyAlignment="1" applyProtection="1">
      <alignment horizontal="center" vertical="center" wrapText="1"/>
      <protection hidden="1"/>
    </xf>
    <xf numFmtId="4" fontId="69" fillId="0" borderId="3" xfId="0" applyNumberFormat="1" applyFont="1" applyBorder="1" applyAlignment="1" applyProtection="1">
      <alignment horizontal="center" vertical="center" wrapText="1"/>
      <protection hidden="1"/>
    </xf>
    <xf numFmtId="0" fontId="28" fillId="0" borderId="3" xfId="0" applyFont="1" applyBorder="1" applyProtection="1">
      <protection hidden="1"/>
    </xf>
    <xf numFmtId="4" fontId="28" fillId="0" borderId="0" xfId="0" applyNumberFormat="1" applyFont="1" applyAlignment="1" applyProtection="1">
      <alignment vertical="top"/>
      <protection hidden="1"/>
    </xf>
    <xf numFmtId="0" fontId="28" fillId="0" borderId="3" xfId="0" applyFont="1" applyBorder="1" applyAlignment="1" applyProtection="1">
      <alignment vertical="top" wrapText="1"/>
      <protection hidden="1"/>
    </xf>
    <xf numFmtId="4" fontId="69" fillId="0" borderId="3" xfId="0" applyNumberFormat="1" applyFont="1" applyBorder="1" applyAlignment="1" applyProtection="1">
      <alignment horizontal="left" vertical="top" wrapText="1"/>
      <protection hidden="1"/>
    </xf>
    <xf numFmtId="14" fontId="28" fillId="0" borderId="3" xfId="0" applyNumberFormat="1" applyFont="1" applyBorder="1" applyProtection="1">
      <protection hidden="1"/>
    </xf>
    <xf numFmtId="4" fontId="29" fillId="0" borderId="0" xfId="0" applyNumberFormat="1" applyFont="1" applyAlignment="1">
      <alignment vertical="top"/>
    </xf>
    <xf numFmtId="4" fontId="67" fillId="0" borderId="3" xfId="0" applyNumberFormat="1" applyFont="1" applyBorder="1" applyAlignment="1">
      <alignment horizontal="left" vertical="top" wrapText="1"/>
    </xf>
    <xf numFmtId="0" fontId="29" fillId="0" borderId="3" xfId="0" applyFont="1" applyBorder="1"/>
    <xf numFmtId="3" fontId="29" fillId="0" borderId="3" xfId="0" applyNumberFormat="1" applyFont="1" applyBorder="1" applyAlignment="1">
      <alignment horizontal="right" vertical="top"/>
    </xf>
    <xf numFmtId="4" fontId="66" fillId="0" borderId="12" xfId="0" applyNumberFormat="1" applyFont="1" applyBorder="1" applyAlignment="1">
      <alignment horizontal="center" vertical="center" wrapText="1"/>
    </xf>
    <xf numFmtId="0" fontId="29" fillId="0" borderId="0" xfId="0" applyFont="1" applyAlignment="1">
      <alignment horizontal="center" vertical="center"/>
    </xf>
    <xf numFmtId="4" fontId="67" fillId="0" borderId="0" xfId="0" applyNumberFormat="1" applyFont="1" applyAlignment="1">
      <alignment horizontal="center"/>
    </xf>
    <xf numFmtId="0" fontId="29" fillId="0" borderId="0" xfId="0" applyFont="1" applyAlignment="1">
      <alignment vertical="top" wrapText="1"/>
    </xf>
    <xf numFmtId="0" fontId="68" fillId="0" borderId="8" xfId="0" applyFont="1" applyBorder="1" applyAlignment="1">
      <alignment horizontal="center"/>
    </xf>
    <xf numFmtId="0" fontId="66" fillId="0" borderId="8" xfId="0" applyFont="1" applyBorder="1" applyAlignment="1">
      <alignment horizontal="center"/>
    </xf>
    <xf numFmtId="4" fontId="28" fillId="17" borderId="3" xfId="0" applyNumberFormat="1" applyFont="1" applyFill="1" applyBorder="1" applyAlignment="1" applyProtection="1">
      <alignment horizontal="center"/>
      <protection locked="0"/>
    </xf>
    <xf numFmtId="0" fontId="29" fillId="0" borderId="0" xfId="0" applyFont="1"/>
    <xf numFmtId="0" fontId="28" fillId="0" borderId="0" xfId="0" applyFont="1" applyAlignment="1">
      <alignment vertical="top" wrapText="1"/>
    </xf>
    <xf numFmtId="0" fontId="29" fillId="0" borderId="0" xfId="0" applyFont="1" applyAlignment="1">
      <alignment horizontal="center" vertical="distributed" wrapText="1"/>
    </xf>
    <xf numFmtId="4" fontId="67" fillId="0" borderId="0" xfId="0" applyNumberFormat="1" applyFont="1" applyAlignment="1">
      <alignment horizontal="center" vertical="center" wrapText="1"/>
    </xf>
    <xf numFmtId="4" fontId="29" fillId="0" borderId="0" xfId="0" applyNumberFormat="1" applyFont="1" applyAlignment="1">
      <alignment horizontal="center" vertical="center" wrapText="1"/>
    </xf>
    <xf numFmtId="4" fontId="29" fillId="0" borderId="3" xfId="0" applyNumberFormat="1" applyFont="1" applyBorder="1"/>
    <xf numFmtId="0" fontId="28" fillId="18" borderId="3" xfId="0" applyFont="1" applyFill="1" applyBorder="1" applyAlignment="1">
      <alignment vertical="top" wrapText="1"/>
    </xf>
    <xf numFmtId="4" fontId="28" fillId="0" borderId="3" xfId="0" applyNumberFormat="1" applyFont="1" applyBorder="1"/>
    <xf numFmtId="0" fontId="11" fillId="0" borderId="0" xfId="0" applyFont="1" applyAlignment="1">
      <alignment horizontal="center"/>
    </xf>
    <xf numFmtId="0" fontId="11" fillId="0" borderId="0" xfId="0" applyFont="1"/>
    <xf numFmtId="0" fontId="12" fillId="19" borderId="0" xfId="0" applyFont="1" applyFill="1" applyAlignment="1">
      <alignment vertical="top" wrapText="1"/>
    </xf>
    <xf numFmtId="0" fontId="12" fillId="19" borderId="0" xfId="0" applyFont="1" applyFill="1"/>
    <xf numFmtId="10" fontId="11" fillId="19" borderId="13" xfId="0" applyNumberFormat="1" applyFont="1" applyFill="1" applyBorder="1" applyAlignment="1">
      <alignment horizontal="center" vertical="center"/>
    </xf>
    <xf numFmtId="0" fontId="12" fillId="3" borderId="0" xfId="0" applyFont="1" applyFill="1"/>
    <xf numFmtId="0" fontId="8" fillId="0" borderId="0" xfId="0" applyFont="1" applyAlignment="1">
      <alignment horizontal="center"/>
    </xf>
    <xf numFmtId="0" fontId="10" fillId="0" borderId="0" xfId="0" applyFont="1" applyAlignment="1">
      <alignment vertical="center" wrapText="1"/>
    </xf>
    <xf numFmtId="0" fontId="8" fillId="0" borderId="0" xfId="0" applyFont="1" applyAlignment="1">
      <alignment vertical="center" wrapText="1"/>
    </xf>
    <xf numFmtId="0" fontId="11" fillId="0" borderId="0" xfId="0" applyFont="1" applyAlignment="1">
      <alignment horizontal="center" vertical="center" wrapText="1"/>
    </xf>
    <xf numFmtId="0" fontId="11" fillId="0" borderId="14" xfId="0" applyFont="1" applyBorder="1" applyAlignment="1">
      <alignment horizontal="center" vertical="center" wrapText="1"/>
    </xf>
    <xf numFmtId="0" fontId="8" fillId="0" borderId="2" xfId="0" applyFont="1" applyBorder="1" applyAlignment="1">
      <alignment vertical="top" wrapText="1"/>
    </xf>
    <xf numFmtId="49" fontId="45" fillId="0" borderId="2" xfId="0" applyNumberFormat="1" applyFont="1" applyBorder="1" applyAlignment="1">
      <alignment horizontal="center" vertical="center" wrapText="1"/>
    </xf>
    <xf numFmtId="0" fontId="44" fillId="0" borderId="3" xfId="0" applyFont="1" applyBorder="1" applyAlignment="1">
      <alignment horizontal="center"/>
    </xf>
    <xf numFmtId="0" fontId="44" fillId="0" borderId="2" xfId="0" applyFont="1" applyBorder="1" applyAlignment="1">
      <alignment horizontal="center"/>
    </xf>
    <xf numFmtId="0" fontId="43" fillId="0" borderId="2" xfId="0" applyFont="1" applyBorder="1" applyAlignment="1">
      <alignment horizontal="center"/>
    </xf>
    <xf numFmtId="3" fontId="8" fillId="0" borderId="0" xfId="0" applyNumberFormat="1" applyFont="1" applyAlignment="1">
      <alignment vertical="top" wrapText="1"/>
    </xf>
    <xf numFmtId="49" fontId="45" fillId="0" borderId="0" xfId="0" applyNumberFormat="1" applyFont="1" applyAlignment="1">
      <alignment horizontal="center" vertical="center" wrapText="1"/>
    </xf>
    <xf numFmtId="3" fontId="29" fillId="0" borderId="14" xfId="0" applyNumberFormat="1" applyFont="1" applyBorder="1" applyAlignment="1">
      <alignment horizontal="center"/>
    </xf>
    <xf numFmtId="4" fontId="29" fillId="0" borderId="14" xfId="0" applyNumberFormat="1" applyFont="1" applyBorder="1" applyAlignment="1">
      <alignment horizontal="center"/>
    </xf>
    <xf numFmtId="3" fontId="28" fillId="0" borderId="0" xfId="0" applyNumberFormat="1" applyFont="1" applyAlignment="1">
      <alignment horizontal="center"/>
    </xf>
    <xf numFmtId="3" fontId="8" fillId="0" borderId="1" xfId="0" applyNumberFormat="1" applyFont="1" applyBorder="1" applyAlignment="1">
      <alignment vertical="top" wrapText="1"/>
    </xf>
    <xf numFmtId="49" fontId="45" fillId="0" borderId="1" xfId="0" applyNumberFormat="1" applyFont="1" applyBorder="1" applyAlignment="1">
      <alignment horizontal="center" vertical="center" wrapText="1"/>
    </xf>
    <xf numFmtId="4" fontId="28" fillId="0" borderId="1" xfId="0" applyNumberFormat="1" applyFont="1" applyBorder="1" applyAlignment="1">
      <alignment horizontal="center"/>
    </xf>
    <xf numFmtId="3" fontId="28" fillId="0" borderId="1" xfId="0" applyNumberFormat="1" applyFont="1" applyBorder="1" applyAlignment="1">
      <alignment horizontal="center"/>
    </xf>
    <xf numFmtId="0" fontId="10" fillId="0" borderId="1" xfId="0" applyFont="1" applyBorder="1" applyAlignment="1">
      <alignment vertical="top" wrapText="1"/>
    </xf>
    <xf numFmtId="49" fontId="71" fillId="0" borderId="1" xfId="0" applyNumberFormat="1" applyFont="1" applyBorder="1" applyAlignment="1">
      <alignment horizontal="center" vertical="center" wrapText="1"/>
    </xf>
    <xf numFmtId="3" fontId="29" fillId="0" borderId="7" xfId="0" applyNumberFormat="1" applyFont="1" applyBorder="1" applyAlignment="1">
      <alignment horizontal="center"/>
    </xf>
    <xf numFmtId="4" fontId="29" fillId="0" borderId="1" xfId="0" applyNumberFormat="1" applyFont="1" applyBorder="1" applyAlignment="1">
      <alignment horizontal="center"/>
    </xf>
    <xf numFmtId="3" fontId="29" fillId="0" borderId="1" xfId="0" applyNumberFormat="1" applyFont="1" applyBorder="1" applyAlignment="1">
      <alignment horizontal="center"/>
    </xf>
    <xf numFmtId="3" fontId="8" fillId="0" borderId="2" xfId="0" applyNumberFormat="1" applyFont="1" applyBorder="1" applyAlignment="1">
      <alignment vertical="top" wrapText="1"/>
    </xf>
    <xf numFmtId="3" fontId="28" fillId="0" borderId="3" xfId="0" applyNumberFormat="1" applyFont="1" applyBorder="1" applyAlignment="1">
      <alignment horizontal="center"/>
    </xf>
    <xf numFmtId="4" fontId="28" fillId="0" borderId="2" xfId="0" applyNumberFormat="1" applyFont="1" applyBorder="1" applyAlignment="1">
      <alignment horizontal="center"/>
    </xf>
    <xf numFmtId="3" fontId="28" fillId="0" borderId="2" xfId="0" applyNumberFormat="1" applyFont="1" applyBorder="1" applyAlignment="1">
      <alignment horizontal="center"/>
    </xf>
    <xf numFmtId="0" fontId="10" fillId="0" borderId="2" xfId="0" applyFont="1" applyBorder="1" applyAlignment="1">
      <alignment vertical="top" wrapText="1"/>
    </xf>
    <xf numFmtId="49" fontId="71" fillId="0" borderId="2" xfId="0" applyNumberFormat="1" applyFont="1" applyBorder="1" applyAlignment="1">
      <alignment horizontal="center" vertical="center" wrapText="1"/>
    </xf>
    <xf numFmtId="3" fontId="29" fillId="0" borderId="3" xfId="0" applyNumberFormat="1" applyFont="1" applyBorder="1" applyAlignment="1">
      <alignment horizontal="center"/>
    </xf>
    <xf numFmtId="4" fontId="29" fillId="0" borderId="2" xfId="0" applyNumberFormat="1" applyFont="1" applyBorder="1" applyAlignment="1">
      <alignment horizontal="center"/>
    </xf>
    <xf numFmtId="3" fontId="29" fillId="0" borderId="2" xfId="0" applyNumberFormat="1" applyFont="1" applyBorder="1" applyAlignment="1">
      <alignment horizontal="center"/>
    </xf>
    <xf numFmtId="3" fontId="28" fillId="0" borderId="14" xfId="0" applyNumberFormat="1" applyFont="1" applyBorder="1" applyAlignment="1">
      <alignment horizontal="center"/>
    </xf>
    <xf numFmtId="164" fontId="29" fillId="0" borderId="2" xfId="0" applyNumberFormat="1" applyFont="1" applyBorder="1" applyAlignment="1">
      <alignment horizontal="center"/>
    </xf>
    <xf numFmtId="0" fontId="10" fillId="0" borderId="0" xfId="0" applyFont="1" applyAlignment="1">
      <alignment horizontal="center"/>
    </xf>
    <xf numFmtId="0" fontId="11" fillId="9" borderId="0" xfId="0" applyFont="1" applyFill="1" applyAlignment="1">
      <alignment vertical="top" wrapText="1"/>
    </xf>
    <xf numFmtId="49" fontId="71" fillId="9" borderId="0" xfId="0" applyNumberFormat="1" applyFont="1" applyFill="1" applyAlignment="1">
      <alignment horizontal="center" vertical="center" wrapText="1"/>
    </xf>
    <xf numFmtId="0" fontId="11" fillId="9" borderId="0" xfId="0" applyFont="1" applyFill="1" applyAlignment="1">
      <alignment horizontal="center"/>
    </xf>
    <xf numFmtId="3" fontId="12" fillId="0" borderId="0" xfId="0" applyNumberFormat="1" applyFont="1" applyAlignment="1">
      <alignment vertical="top"/>
    </xf>
    <xf numFmtId="3" fontId="8" fillId="0" borderId="0" xfId="0" applyNumberFormat="1" applyFont="1" applyAlignment="1">
      <alignment vertical="top"/>
    </xf>
    <xf numFmtId="0" fontId="8" fillId="3" borderId="0" xfId="0" applyFont="1" applyFill="1" applyAlignment="1">
      <alignment vertical="top"/>
    </xf>
    <xf numFmtId="0" fontId="8" fillId="0" borderId="0" xfId="0" applyFont="1" applyAlignment="1">
      <alignment horizontal="left" vertical="top" wrapText="1"/>
    </xf>
    <xf numFmtId="0" fontId="10" fillId="3" borderId="3" xfId="0" applyFont="1" applyFill="1" applyBorder="1" applyAlignment="1">
      <alignment vertical="top" wrapText="1"/>
    </xf>
    <xf numFmtId="0" fontId="10" fillId="17" borderId="3" xfId="0" applyFont="1" applyFill="1" applyBorder="1" applyAlignment="1" applyProtection="1">
      <alignment horizontal="center" vertical="center"/>
      <protection locked="0"/>
    </xf>
    <xf numFmtId="3" fontId="8" fillId="0" borderId="0" xfId="0" applyNumberFormat="1" applyFont="1" applyAlignment="1">
      <alignment horizontal="left" vertical="top" wrapText="1"/>
    </xf>
    <xf numFmtId="0" fontId="11" fillId="3" borderId="8" xfId="0" applyFont="1" applyFill="1" applyBorder="1" applyAlignment="1">
      <alignment horizontal="center"/>
    </xf>
    <xf numFmtId="49" fontId="8" fillId="0" borderId="0" xfId="0" applyNumberFormat="1" applyFont="1" applyAlignment="1">
      <alignment horizontal="center" vertical="top"/>
    </xf>
    <xf numFmtId="10" fontId="8" fillId="0" borderId="3" xfId="0" applyNumberFormat="1" applyFont="1" applyBorder="1" applyAlignment="1">
      <alignment vertical="top"/>
    </xf>
    <xf numFmtId="0" fontId="72" fillId="0" borderId="10" xfId="0" applyFont="1" applyBorder="1" applyAlignment="1">
      <alignment horizontal="right" vertical="top" wrapText="1"/>
    </xf>
    <xf numFmtId="10" fontId="72" fillId="0" borderId="15" xfId="0" applyNumberFormat="1" applyFont="1" applyBorder="1" applyAlignment="1">
      <alignment horizontal="center" vertical="top"/>
    </xf>
    <xf numFmtId="0" fontId="10" fillId="0" borderId="3" xfId="0" applyFont="1" applyBorder="1" applyAlignment="1">
      <alignment horizontal="right" vertical="top" wrapText="1"/>
    </xf>
    <xf numFmtId="10" fontId="10" fillId="0" borderId="3" xfId="0" applyNumberFormat="1" applyFont="1" applyBorder="1" applyAlignment="1">
      <alignment horizontal="center" vertical="top"/>
    </xf>
    <xf numFmtId="3" fontId="11" fillId="0" borderId="3" xfId="0" applyNumberFormat="1" applyFont="1" applyBorder="1" applyAlignment="1">
      <alignment horizontal="center" vertical="top"/>
    </xf>
    <xf numFmtId="3" fontId="11" fillId="3" borderId="3" xfId="0" applyNumberFormat="1" applyFont="1" applyFill="1" applyBorder="1" applyAlignment="1">
      <alignment horizontal="center" vertical="top"/>
    </xf>
    <xf numFmtId="0" fontId="8" fillId="0" borderId="3" xfId="0" applyFont="1" applyBorder="1" applyAlignment="1">
      <alignment horizontal="right" vertical="top" wrapText="1"/>
    </xf>
    <xf numFmtId="10" fontId="8" fillId="0" borderId="3" xfId="0" applyNumberFormat="1" applyFont="1" applyBorder="1" applyAlignment="1">
      <alignment horizontal="center" vertical="top"/>
    </xf>
    <xf numFmtId="0" fontId="8" fillId="0" borderId="3" xfId="0" applyFont="1" applyBorder="1" applyAlignment="1">
      <alignment horizontal="center"/>
    </xf>
    <xf numFmtId="0" fontId="8" fillId="3" borderId="3" xfId="0" applyFont="1" applyFill="1" applyBorder="1" applyAlignment="1">
      <alignment horizontal="center"/>
    </xf>
    <xf numFmtId="0" fontId="10" fillId="0" borderId="3" xfId="0" applyFont="1" applyBorder="1" applyAlignment="1" applyProtection="1">
      <alignment horizontal="right" vertical="top" wrapText="1"/>
      <protection hidden="1"/>
    </xf>
    <xf numFmtId="10" fontId="10" fillId="0" borderId="3" xfId="0" applyNumberFormat="1" applyFont="1" applyBorder="1" applyAlignment="1" applyProtection="1">
      <alignment horizontal="center" vertical="top"/>
      <protection hidden="1"/>
    </xf>
    <xf numFmtId="14" fontId="8" fillId="0" borderId="3" xfId="0" applyNumberFormat="1" applyFont="1" applyBorder="1" applyAlignment="1" applyProtection="1">
      <alignment horizontal="center"/>
      <protection hidden="1"/>
    </xf>
    <xf numFmtId="14" fontId="8" fillId="3" borderId="3" xfId="0" applyNumberFormat="1" applyFont="1" applyFill="1" applyBorder="1" applyAlignment="1" applyProtection="1">
      <alignment horizontal="center"/>
      <protection hidden="1"/>
    </xf>
    <xf numFmtId="0" fontId="8" fillId="0" borderId="0" xfId="0" applyFont="1" applyAlignment="1" applyProtection="1">
      <alignment vertical="top"/>
      <protection hidden="1"/>
    </xf>
    <xf numFmtId="0" fontId="10" fillId="0" borderId="3" xfId="0" applyFont="1" applyBorder="1" applyAlignment="1">
      <alignment vertical="top" wrapText="1"/>
    </xf>
    <xf numFmtId="3" fontId="10" fillId="0" borderId="3" xfId="4" applyNumberFormat="1" applyFont="1" applyBorder="1" applyAlignment="1">
      <alignment horizontal="center" vertical="top" wrapText="1"/>
    </xf>
    <xf numFmtId="3" fontId="10" fillId="2" borderId="3" xfId="4" applyNumberFormat="1" applyFont="1" applyFill="1" applyBorder="1" applyAlignment="1">
      <alignment horizontal="center" vertical="top" wrapText="1"/>
    </xf>
    <xf numFmtId="3" fontId="10" fillId="14" borderId="3" xfId="4" applyNumberFormat="1" applyFont="1" applyFill="1" applyBorder="1" applyAlignment="1">
      <alignment horizontal="center" vertical="top" wrapText="1"/>
    </xf>
    <xf numFmtId="0" fontId="10" fillId="0" borderId="0" xfId="0" applyFont="1" applyAlignment="1">
      <alignment vertical="top"/>
    </xf>
    <xf numFmtId="3" fontId="8" fillId="0" borderId="3" xfId="0" applyNumberFormat="1" applyFont="1" applyBorder="1" applyAlignment="1">
      <alignment horizontal="right" vertical="top"/>
    </xf>
    <xf numFmtId="3" fontId="8" fillId="3" borderId="17" xfId="0" applyNumberFormat="1" applyFont="1" applyFill="1" applyBorder="1"/>
    <xf numFmtId="3" fontId="8" fillId="0" borderId="0" xfId="0" applyNumberFormat="1" applyFont="1" applyAlignment="1">
      <alignment horizontal="center" vertical="top"/>
    </xf>
    <xf numFmtId="3" fontId="8" fillId="3" borderId="3" xfId="0" applyNumberFormat="1" applyFont="1" applyFill="1" applyBorder="1" applyAlignment="1">
      <alignment horizontal="left" vertical="top" wrapText="1"/>
    </xf>
    <xf numFmtId="3" fontId="8" fillId="3" borderId="3" xfId="0" applyNumberFormat="1" applyFont="1" applyFill="1" applyBorder="1" applyAlignment="1">
      <alignment horizontal="right" vertical="top"/>
    </xf>
    <xf numFmtId="3" fontId="8" fillId="3" borderId="0" xfId="0" applyNumberFormat="1" applyFont="1" applyFill="1" applyAlignment="1">
      <alignment horizontal="center" vertical="top"/>
    </xf>
    <xf numFmtId="3" fontId="10" fillId="0" borderId="3" xfId="0" applyNumberFormat="1" applyFont="1" applyBorder="1" applyAlignment="1">
      <alignment horizontal="left" vertical="top" wrapText="1"/>
    </xf>
    <xf numFmtId="3" fontId="10" fillId="3" borderId="3" xfId="0" applyNumberFormat="1" applyFont="1" applyFill="1" applyBorder="1" applyAlignment="1">
      <alignment horizontal="right" vertical="top"/>
    </xf>
    <xf numFmtId="3" fontId="10" fillId="0" borderId="0" xfId="0" applyNumberFormat="1" applyFont="1" applyAlignment="1">
      <alignment horizontal="center" vertical="top"/>
    </xf>
    <xf numFmtId="3" fontId="11" fillId="0" borderId="3" xfId="0" applyNumberFormat="1" applyFont="1" applyBorder="1" applyAlignment="1">
      <alignment horizontal="left" vertical="top" wrapText="1"/>
    </xf>
    <xf numFmtId="3" fontId="10" fillId="0" borderId="12" xfId="0" applyNumberFormat="1" applyFont="1" applyBorder="1" applyAlignment="1">
      <alignment horizontal="right" vertical="top"/>
    </xf>
    <xf numFmtId="3" fontId="10" fillId="0" borderId="0" xfId="0" applyNumberFormat="1" applyFont="1" applyAlignment="1">
      <alignment horizontal="center"/>
    </xf>
    <xf numFmtId="3" fontId="11" fillId="0" borderId="0" xfId="0" applyNumberFormat="1" applyFont="1" applyAlignment="1">
      <alignment horizontal="right" vertical="top"/>
    </xf>
    <xf numFmtId="3" fontId="11" fillId="3" borderId="0" xfId="0" applyNumberFormat="1" applyFont="1" applyFill="1" applyAlignment="1">
      <alignment horizontal="center" vertical="top"/>
    </xf>
    <xf numFmtId="165" fontId="11" fillId="3" borderId="18" xfId="0" applyNumberFormat="1" applyFont="1" applyFill="1" applyBorder="1" applyAlignment="1">
      <alignment horizontal="center" vertical="center"/>
    </xf>
    <xf numFmtId="3" fontId="10" fillId="0" borderId="0" xfId="0" applyNumberFormat="1" applyFont="1" applyAlignment="1">
      <alignment horizontal="right" vertical="top"/>
    </xf>
    <xf numFmtId="3" fontId="11" fillId="3" borderId="0" xfId="0" applyNumberFormat="1" applyFont="1" applyFill="1" applyAlignment="1">
      <alignment horizontal="right" vertical="top"/>
    </xf>
    <xf numFmtId="0" fontId="12" fillId="0" borderId="0" xfId="0" applyFont="1" applyAlignment="1">
      <alignment vertical="top" wrapText="1"/>
    </xf>
    <xf numFmtId="3" fontId="12" fillId="0" borderId="0" xfId="0" applyNumberFormat="1" applyFont="1" applyAlignment="1">
      <alignment vertical="top" wrapText="1"/>
    </xf>
    <xf numFmtId="10" fontId="12" fillId="0" borderId="0" xfId="0" applyNumberFormat="1" applyFont="1" applyAlignment="1">
      <alignment vertical="top" wrapText="1"/>
    </xf>
    <xf numFmtId="3" fontId="12" fillId="3" borderId="0" xfId="0" applyNumberFormat="1" applyFont="1" applyFill="1" applyAlignment="1">
      <alignment vertical="top" wrapText="1"/>
    </xf>
    <xf numFmtId="0" fontId="11" fillId="0" borderId="3" xfId="0" applyFont="1" applyBorder="1" applyAlignment="1">
      <alignment horizontal="center" vertical="center" wrapText="1"/>
    </xf>
    <xf numFmtId="3" fontId="11" fillId="0" borderId="3" xfId="0" applyNumberFormat="1" applyFont="1" applyBorder="1" applyAlignment="1">
      <alignment horizontal="center" vertical="center" wrapText="1"/>
    </xf>
    <xf numFmtId="0" fontId="12" fillId="3" borderId="3" xfId="0" applyFont="1" applyFill="1" applyBorder="1" applyAlignment="1">
      <alignment horizontal="center" vertical="center" wrapText="1"/>
    </xf>
    <xf numFmtId="0" fontId="12" fillId="17" borderId="3" xfId="0" applyFont="1" applyFill="1" applyBorder="1" applyAlignment="1" applyProtection="1">
      <alignment vertical="top" wrapText="1"/>
      <protection locked="0"/>
    </xf>
    <xf numFmtId="3" fontId="12" fillId="17" borderId="3" xfId="0" applyNumberFormat="1" applyFont="1" applyFill="1" applyBorder="1" applyAlignment="1" applyProtection="1">
      <alignment vertical="top" wrapText="1"/>
      <protection locked="0"/>
    </xf>
    <xf numFmtId="9" fontId="12" fillId="0" borderId="3" xfId="5" applyFont="1" applyBorder="1" applyAlignment="1" applyProtection="1">
      <alignment vertical="top" wrapText="1"/>
    </xf>
    <xf numFmtId="4" fontId="12" fillId="0" borderId="3" xfId="0" applyNumberFormat="1" applyFont="1" applyBorder="1" applyAlignment="1">
      <alignment vertical="top" wrapText="1"/>
    </xf>
    <xf numFmtId="3" fontId="8" fillId="0" borderId="3" xfId="0" applyNumberFormat="1" applyFont="1" applyBorder="1" applyAlignment="1">
      <alignment vertical="top"/>
    </xf>
    <xf numFmtId="0" fontId="12" fillId="2" borderId="3" xfId="0" applyFont="1" applyFill="1" applyBorder="1" applyAlignment="1" applyProtection="1">
      <alignment vertical="top" wrapText="1"/>
      <protection locked="0"/>
    </xf>
    <xf numFmtId="3" fontId="12" fillId="2" borderId="3" xfId="0" applyNumberFormat="1" applyFont="1" applyFill="1" applyBorder="1" applyAlignment="1" applyProtection="1">
      <alignment vertical="top" wrapText="1"/>
      <protection locked="0"/>
    </xf>
    <xf numFmtId="0" fontId="8" fillId="3" borderId="3" xfId="0" applyFont="1" applyFill="1" applyBorder="1" applyAlignment="1" applyProtection="1">
      <alignment vertical="center" wrapText="1"/>
      <protection locked="0"/>
    </xf>
    <xf numFmtId="3" fontId="11" fillId="0" borderId="3" xfId="0" applyNumberFormat="1" applyFont="1" applyBorder="1" applyAlignment="1">
      <alignment vertical="top"/>
    </xf>
    <xf numFmtId="9" fontId="11" fillId="0" borderId="3" xfId="5" applyFont="1" applyBorder="1" applyAlignment="1" applyProtection="1">
      <alignment vertical="top" wrapText="1"/>
    </xf>
    <xf numFmtId="3" fontId="17" fillId="3" borderId="17" xfId="0" applyNumberFormat="1" applyFont="1" applyFill="1" applyBorder="1"/>
    <xf numFmtId="3" fontId="12" fillId="3" borderId="3" xfId="0" applyNumberFormat="1" applyFont="1" applyFill="1" applyBorder="1" applyAlignment="1">
      <alignment horizontal="right" vertical="top"/>
    </xf>
    <xf numFmtId="3" fontId="12" fillId="3" borderId="0" xfId="0" applyNumberFormat="1" applyFont="1" applyFill="1" applyAlignment="1">
      <alignment horizontal="center" vertical="top"/>
    </xf>
    <xf numFmtId="3" fontId="32" fillId="0" borderId="0" xfId="0" applyNumberFormat="1" applyFont="1" applyAlignment="1">
      <alignment horizontal="right" vertical="top" wrapText="1"/>
    </xf>
    <xf numFmtId="3" fontId="32" fillId="0" borderId="0" xfId="0" applyNumberFormat="1" applyFont="1" applyAlignment="1">
      <alignment horizontal="left" vertical="top" wrapText="1"/>
    </xf>
    <xf numFmtId="0" fontId="32" fillId="0" borderId="0" xfId="0" applyFont="1" applyAlignment="1">
      <alignment vertical="top"/>
    </xf>
    <xf numFmtId="0" fontId="32" fillId="3" borderId="0" xfId="0" applyFont="1" applyFill="1" applyAlignment="1">
      <alignment vertical="top"/>
    </xf>
    <xf numFmtId="0" fontId="12" fillId="3" borderId="0" xfId="0" applyFont="1" applyFill="1" applyAlignment="1" applyProtection="1">
      <alignment vertical="center" wrapText="1"/>
      <protection locked="0"/>
    </xf>
    <xf numFmtId="0" fontId="12" fillId="3" borderId="3" xfId="0" applyFont="1" applyFill="1" applyBorder="1" applyAlignment="1" applyProtection="1">
      <alignment vertical="center" wrapText="1"/>
      <protection locked="0"/>
    </xf>
    <xf numFmtId="0" fontId="12" fillId="3" borderId="3" xfId="0" applyFont="1" applyFill="1" applyBorder="1" applyAlignment="1" applyProtection="1">
      <alignment horizontal="center" vertical="center" wrapText="1"/>
      <protection locked="0"/>
    </xf>
    <xf numFmtId="0" fontId="12" fillId="3" borderId="0" xfId="0" applyFont="1" applyFill="1" applyAlignment="1" applyProtection="1">
      <alignment horizontal="center" vertical="center" wrapText="1"/>
      <protection locked="0"/>
    </xf>
    <xf numFmtId="49" fontId="45" fillId="17" borderId="19" xfId="5" applyNumberFormat="1" applyFont="1" applyFill="1" applyBorder="1" applyAlignment="1" applyProtection="1">
      <alignment horizontal="left" indent="1"/>
      <protection locked="0"/>
    </xf>
    <xf numFmtId="0" fontId="12" fillId="3" borderId="17" xfId="0" applyFont="1" applyFill="1" applyBorder="1" applyAlignment="1" applyProtection="1">
      <alignment horizontal="center" vertical="center"/>
      <protection locked="0"/>
    </xf>
    <xf numFmtId="3" fontId="12" fillId="17" borderId="20" xfId="0" applyNumberFormat="1" applyFont="1" applyFill="1" applyBorder="1" applyAlignment="1" applyProtection="1">
      <alignment horizontal="center" vertical="center"/>
      <protection locked="0"/>
    </xf>
    <xf numFmtId="0" fontId="12" fillId="17" borderId="20" xfId="0" applyFont="1" applyFill="1" applyBorder="1" applyAlignment="1" applyProtection="1">
      <alignment horizontal="center" vertical="center"/>
      <protection locked="0"/>
    </xf>
    <xf numFmtId="3" fontId="12" fillId="17" borderId="19" xfId="0" applyNumberFormat="1" applyFont="1" applyFill="1" applyBorder="1" applyAlignment="1" applyProtection="1">
      <alignment horizontal="center" vertical="center"/>
      <protection locked="0"/>
    </xf>
    <xf numFmtId="0" fontId="12" fillId="17" borderId="19" xfId="0" applyFont="1" applyFill="1" applyBorder="1" applyAlignment="1" applyProtection="1">
      <alignment horizontal="center" vertical="center"/>
      <protection locked="0"/>
    </xf>
    <xf numFmtId="3" fontId="32" fillId="3" borderId="0" xfId="0" applyNumberFormat="1" applyFont="1" applyFill="1" applyAlignment="1" applyProtection="1">
      <alignment horizontal="center" vertical="center"/>
      <protection locked="0"/>
    </xf>
    <xf numFmtId="0" fontId="32" fillId="3" borderId="0" xfId="0" applyFont="1" applyFill="1" applyProtection="1">
      <protection locked="0"/>
    </xf>
    <xf numFmtId="0" fontId="32" fillId="3" borderId="0" xfId="0" applyFont="1" applyFill="1" applyAlignment="1" applyProtection="1">
      <alignment horizontal="center" vertical="center"/>
      <protection locked="0"/>
    </xf>
    <xf numFmtId="49" fontId="45" fillId="3" borderId="0" xfId="5" applyNumberFormat="1" applyFont="1" applyFill="1" applyBorder="1" applyAlignment="1" applyProtection="1">
      <alignment horizontal="left" indent="1"/>
      <protection locked="0"/>
    </xf>
    <xf numFmtId="3" fontId="12" fillId="3" borderId="0" xfId="0" applyNumberFormat="1" applyFont="1" applyFill="1" applyAlignment="1" applyProtection="1">
      <alignment horizontal="center" vertical="center"/>
      <protection locked="0"/>
    </xf>
    <xf numFmtId="3" fontId="12" fillId="3" borderId="0" xfId="0" applyNumberFormat="1" applyFont="1" applyFill="1" applyProtection="1">
      <protection locked="0"/>
    </xf>
    <xf numFmtId="49" fontId="8" fillId="0" borderId="3" xfId="0" applyNumberFormat="1" applyFont="1" applyBorder="1" applyAlignment="1">
      <alignment vertical="top" wrapText="1"/>
    </xf>
    <xf numFmtId="3" fontId="12" fillId="3" borderId="17" xfId="0" applyNumberFormat="1" applyFont="1" applyFill="1" applyBorder="1" applyAlignment="1">
      <alignment vertical="center"/>
    </xf>
    <xf numFmtId="3" fontId="12" fillId="3" borderId="21" xfId="0" applyNumberFormat="1" applyFont="1" applyFill="1" applyBorder="1" applyAlignment="1">
      <alignment vertical="center"/>
    </xf>
    <xf numFmtId="3" fontId="12" fillId="3" borderId="0" xfId="0" applyNumberFormat="1" applyFont="1" applyFill="1" applyAlignment="1">
      <alignment vertical="center"/>
    </xf>
    <xf numFmtId="3" fontId="12" fillId="3" borderId="19" xfId="0" applyNumberFormat="1" applyFont="1" applyFill="1" applyBorder="1" applyAlignment="1">
      <alignment vertical="center"/>
    </xf>
    <xf numFmtId="3" fontId="8" fillId="3" borderId="17" xfId="0" applyNumberFormat="1" applyFont="1" applyFill="1" applyBorder="1" applyAlignment="1">
      <alignment vertical="center"/>
    </xf>
    <xf numFmtId="3" fontId="8" fillId="3" borderId="21" xfId="0" applyNumberFormat="1" applyFont="1" applyFill="1" applyBorder="1" applyAlignment="1">
      <alignment vertical="center"/>
    </xf>
    <xf numFmtId="0" fontId="11" fillId="3" borderId="3" xfId="0" applyFont="1" applyFill="1" applyBorder="1" applyAlignment="1">
      <alignment horizontal="center" vertical="center" wrapText="1"/>
    </xf>
    <xf numFmtId="0" fontId="11" fillId="3" borderId="3" xfId="0" applyFont="1" applyFill="1" applyBorder="1" applyAlignment="1">
      <alignment horizontal="center" vertical="center"/>
    </xf>
    <xf numFmtId="3" fontId="11" fillId="3" borderId="3" xfId="0" applyNumberFormat="1" applyFont="1" applyFill="1" applyBorder="1" applyAlignment="1">
      <alignment vertical="center"/>
    </xf>
    <xf numFmtId="3" fontId="11" fillId="3" borderId="4" xfId="0" applyNumberFormat="1" applyFont="1" applyFill="1" applyBorder="1" applyAlignment="1">
      <alignment vertical="center"/>
    </xf>
    <xf numFmtId="3" fontId="11" fillId="3" borderId="0" xfId="0" applyNumberFormat="1" applyFont="1" applyFill="1" applyAlignment="1">
      <alignment vertical="center"/>
    </xf>
    <xf numFmtId="3" fontId="12" fillId="3" borderId="3" xfId="0" applyNumberFormat="1" applyFont="1" applyFill="1" applyBorder="1" applyAlignment="1">
      <alignment horizontal="center" vertical="center" wrapText="1"/>
    </xf>
    <xf numFmtId="3" fontId="12" fillId="3" borderId="0" xfId="0" applyNumberFormat="1" applyFont="1" applyFill="1" applyAlignment="1">
      <alignment horizontal="center" vertical="center" wrapText="1"/>
    </xf>
    <xf numFmtId="3" fontId="8" fillId="3" borderId="8" xfId="0" applyNumberFormat="1" applyFont="1" applyFill="1" applyBorder="1" applyAlignment="1">
      <alignment horizontal="left" vertical="top" wrapText="1"/>
    </xf>
    <xf numFmtId="3" fontId="8" fillId="17" borderId="8" xfId="0" applyNumberFormat="1" applyFont="1" applyFill="1" applyBorder="1" applyAlignment="1" applyProtection="1">
      <alignment horizontal="center" vertical="top"/>
      <protection locked="0"/>
    </xf>
    <xf numFmtId="3" fontId="8" fillId="17" borderId="10" xfId="0" applyNumberFormat="1" applyFont="1" applyFill="1" applyBorder="1" applyAlignment="1" applyProtection="1">
      <alignment horizontal="center" vertical="top"/>
      <protection locked="0"/>
    </xf>
    <xf numFmtId="3" fontId="8" fillId="3" borderId="0" xfId="0" applyNumberFormat="1" applyFont="1" applyFill="1" applyAlignment="1" applyProtection="1">
      <alignment horizontal="center" vertical="top"/>
      <protection locked="0"/>
    </xf>
    <xf numFmtId="3" fontId="11" fillId="3" borderId="3" xfId="0" applyNumberFormat="1" applyFont="1" applyFill="1" applyBorder="1" applyAlignment="1">
      <alignment horizontal="center" vertical="center" wrapText="1"/>
    </xf>
    <xf numFmtId="3" fontId="11" fillId="3" borderId="0" xfId="0" applyNumberFormat="1" applyFont="1" applyFill="1" applyAlignment="1">
      <alignment horizontal="center" vertical="center" wrapText="1"/>
    </xf>
    <xf numFmtId="3" fontId="8" fillId="0" borderId="3" xfId="0" applyNumberFormat="1" applyFont="1" applyBorder="1" applyAlignment="1">
      <alignment horizontal="center" vertical="top"/>
    </xf>
    <xf numFmtId="0" fontId="8" fillId="0" borderId="3" xfId="0" applyFont="1" applyBorder="1" applyAlignment="1">
      <alignment vertical="top"/>
    </xf>
    <xf numFmtId="0" fontId="8" fillId="3" borderId="3" xfId="0" applyFont="1" applyFill="1" applyBorder="1" applyAlignment="1">
      <alignment vertical="top"/>
    </xf>
    <xf numFmtId="0" fontId="8" fillId="3" borderId="4" xfId="0" applyFont="1" applyFill="1" applyBorder="1" applyAlignment="1">
      <alignment vertical="top"/>
    </xf>
    <xf numFmtId="3" fontId="8" fillId="3" borderId="3" xfId="0" applyNumberFormat="1" applyFont="1" applyFill="1" applyBorder="1" applyAlignment="1">
      <alignment horizontal="center" vertical="top"/>
    </xf>
    <xf numFmtId="3" fontId="8" fillId="3" borderId="4" xfId="0" applyNumberFormat="1" applyFont="1" applyFill="1" applyBorder="1" applyAlignment="1">
      <alignment horizontal="center" vertical="top"/>
    </xf>
    <xf numFmtId="3" fontId="12" fillId="3" borderId="3" xfId="0" applyNumberFormat="1" applyFont="1" applyFill="1" applyBorder="1" applyAlignment="1" applyProtection="1">
      <alignment horizontal="center" vertical="center" wrapText="1"/>
      <protection locked="0"/>
    </xf>
    <xf numFmtId="3" fontId="12" fillId="3" borderId="4" xfId="0" applyNumberFormat="1" applyFont="1" applyFill="1" applyBorder="1" applyAlignment="1" applyProtection="1">
      <alignment horizontal="center" vertical="center" wrapText="1"/>
      <protection locked="0"/>
    </xf>
    <xf numFmtId="3" fontId="12" fillId="3" borderId="0" xfId="0" applyNumberFormat="1" applyFont="1" applyFill="1" applyAlignment="1" applyProtection="1">
      <alignment horizontal="center" vertical="center" wrapText="1"/>
      <protection locked="0"/>
    </xf>
    <xf numFmtId="3" fontId="8" fillId="17" borderId="3" xfId="0" applyNumberFormat="1" applyFont="1" applyFill="1" applyBorder="1" applyAlignment="1" applyProtection="1">
      <alignment vertical="top"/>
      <protection locked="0"/>
    </xf>
    <xf numFmtId="0" fontId="8" fillId="17" borderId="3" xfId="0" applyFont="1" applyFill="1" applyBorder="1" applyAlignment="1" applyProtection="1">
      <alignment vertical="top"/>
      <protection locked="0"/>
    </xf>
    <xf numFmtId="0" fontId="8" fillId="3" borderId="3" xfId="0" applyFont="1" applyFill="1" applyBorder="1" applyAlignment="1" applyProtection="1">
      <alignment vertical="top"/>
      <protection locked="0"/>
    </xf>
    <xf numFmtId="0" fontId="8" fillId="3" borderId="4" xfId="0" applyFont="1" applyFill="1" applyBorder="1" applyAlignment="1" applyProtection="1">
      <alignment vertical="top"/>
      <protection locked="0"/>
    </xf>
    <xf numFmtId="0" fontId="8" fillId="3" borderId="0" xfId="0" applyFont="1" applyFill="1" applyAlignment="1" applyProtection="1">
      <alignment vertical="top"/>
      <protection locked="0"/>
    </xf>
    <xf numFmtId="3" fontId="11" fillId="3" borderId="4" xfId="0" applyNumberFormat="1" applyFont="1" applyFill="1" applyBorder="1" applyAlignment="1">
      <alignment horizontal="center" vertical="center" wrapText="1"/>
    </xf>
    <xf numFmtId="3" fontId="8" fillId="3" borderId="3" xfId="0" applyNumberFormat="1" applyFont="1" applyFill="1" applyBorder="1" applyAlignment="1">
      <alignment vertical="top"/>
    </xf>
    <xf numFmtId="3" fontId="12" fillId="3" borderId="3" xfId="0" applyNumberFormat="1" applyFont="1" applyFill="1" applyBorder="1" applyAlignment="1">
      <alignment horizontal="right" vertical="center"/>
    </xf>
    <xf numFmtId="166" fontId="12" fillId="9" borderId="3" xfId="0" applyNumberFormat="1" applyFont="1" applyFill="1" applyBorder="1" applyAlignment="1">
      <alignment horizontal="right" vertical="center"/>
    </xf>
    <xf numFmtId="0" fontId="12" fillId="3" borderId="3" xfId="0" applyFont="1" applyFill="1" applyBorder="1" applyAlignment="1">
      <alignment horizontal="left" vertical="center" wrapText="1"/>
    </xf>
    <xf numFmtId="0" fontId="12" fillId="0" borderId="3" xfId="8" applyFont="1" applyBorder="1" applyAlignment="1">
      <alignment horizontal="center" vertical="top" wrapText="1"/>
    </xf>
    <xf numFmtId="0" fontId="12" fillId="0" borderId="3" xfId="8" applyFont="1" applyBorder="1" applyAlignment="1">
      <alignment vertical="top" wrapText="1"/>
    </xf>
    <xf numFmtId="4" fontId="10" fillId="0" borderId="3" xfId="1" applyNumberFormat="1" applyFont="1" applyBorder="1" applyAlignment="1" applyProtection="1">
      <alignment horizontal="right" vertical="top"/>
      <protection locked="0"/>
    </xf>
    <xf numFmtId="4" fontId="11" fillId="0" borderId="3" xfId="0" applyNumberFormat="1" applyFont="1" applyBorder="1" applyAlignment="1">
      <alignment horizontal="center" vertical="top"/>
    </xf>
    <xf numFmtId="0" fontId="12" fillId="9" borderId="0" xfId="1" applyFont="1" applyFill="1" applyAlignment="1">
      <alignment vertical="top" wrapText="1"/>
    </xf>
    <xf numFmtId="0" fontId="10" fillId="9" borderId="3" xfId="0" applyFont="1" applyFill="1" applyBorder="1" applyAlignment="1">
      <alignment horizontal="left" vertical="top" wrapText="1"/>
    </xf>
    <xf numFmtId="0" fontId="10" fillId="0" borderId="3" xfId="0" applyFont="1" applyBorder="1" applyAlignment="1">
      <alignment horizontal="left" vertical="top" wrapText="1"/>
    </xf>
    <xf numFmtId="0" fontId="74" fillId="0" borderId="3" xfId="0" applyFont="1" applyBorder="1" applyAlignment="1">
      <alignment horizontal="left" vertical="top" wrapText="1"/>
    </xf>
    <xf numFmtId="0" fontId="16" fillId="0" borderId="0" xfId="0" applyFont="1"/>
    <xf numFmtId="49" fontId="75" fillId="0" borderId="22" xfId="0" quotePrefix="1" applyNumberFormat="1" applyFont="1" applyBorder="1" applyAlignment="1">
      <alignment horizontal="center" vertical="center" wrapText="1"/>
    </xf>
    <xf numFmtId="0" fontId="0" fillId="0" borderId="5" xfId="0" applyBorder="1" applyAlignment="1">
      <alignment vertical="center" wrapText="1"/>
    </xf>
    <xf numFmtId="49" fontId="75" fillId="0" borderId="23" xfId="0" quotePrefix="1" applyNumberFormat="1" applyFont="1" applyBorder="1" applyAlignment="1">
      <alignment horizontal="center" vertical="center" wrapText="1"/>
    </xf>
    <xf numFmtId="0" fontId="0" fillId="0" borderId="7" xfId="0" applyBorder="1" applyAlignment="1">
      <alignment wrapText="1"/>
    </xf>
    <xf numFmtId="0" fontId="10" fillId="0" borderId="3" xfId="1" applyFont="1" applyBorder="1" applyAlignment="1">
      <alignment horizontal="center" vertical="top"/>
    </xf>
    <xf numFmtId="49" fontId="76" fillId="0" borderId="22" xfId="0" quotePrefix="1" applyNumberFormat="1" applyFont="1" applyBorder="1" applyAlignment="1">
      <alignment horizontal="center" vertical="center" wrapText="1"/>
    </xf>
    <xf numFmtId="49" fontId="76" fillId="0" borderId="23" xfId="0" quotePrefix="1" applyNumberFormat="1" applyFont="1" applyBorder="1" applyAlignment="1">
      <alignment horizontal="center" vertical="center" wrapText="1"/>
    </xf>
    <xf numFmtId="3" fontId="7" fillId="0" borderId="3" xfId="0" applyNumberFormat="1" applyFont="1" applyBorder="1" applyAlignment="1">
      <alignment horizontal="left" vertical="top"/>
    </xf>
    <xf numFmtId="49" fontId="75" fillId="0" borderId="3" xfId="0" quotePrefix="1" applyNumberFormat="1" applyFont="1" applyBorder="1" applyAlignment="1">
      <alignment horizontal="center" vertical="center" wrapText="1"/>
    </xf>
    <xf numFmtId="0" fontId="0" fillId="0" borderId="3" xfId="0" applyBorder="1" applyAlignment="1">
      <alignment vertical="center" wrapText="1"/>
    </xf>
    <xf numFmtId="0" fontId="0" fillId="0" borderId="3" xfId="0" applyBorder="1" applyAlignment="1">
      <alignment wrapText="1"/>
    </xf>
    <xf numFmtId="49" fontId="75" fillId="0" borderId="7" xfId="0" quotePrefix="1" applyNumberFormat="1" applyFont="1" applyBorder="1" applyAlignment="1">
      <alignment horizontal="center" vertical="center" wrapText="1"/>
    </xf>
    <xf numFmtId="3" fontId="77" fillId="0" borderId="3" xfId="0" applyNumberFormat="1" applyFont="1" applyBorder="1" applyAlignment="1">
      <alignment horizontal="right" vertical="top" wrapText="1"/>
    </xf>
    <xf numFmtId="4" fontId="8" fillId="0" borderId="3" xfId="1" applyNumberFormat="1" applyFont="1" applyBorder="1" applyAlignment="1">
      <alignment horizontal="right" vertical="top"/>
    </xf>
    <xf numFmtId="14" fontId="57" fillId="0" borderId="3" xfId="0" applyNumberFormat="1" applyFont="1" applyBorder="1" applyAlignment="1">
      <alignment vertical="center" wrapText="1"/>
    </xf>
    <xf numFmtId="0" fontId="78" fillId="0" borderId="3" xfId="0" applyFont="1" applyBorder="1" applyAlignment="1">
      <alignment vertical="center" wrapText="1"/>
    </xf>
    <xf numFmtId="0" fontId="57" fillId="0" borderId="3" xfId="0" applyFont="1" applyBorder="1" applyAlignment="1">
      <alignment horizontal="left" vertical="top" wrapText="1"/>
    </xf>
    <xf numFmtId="0" fontId="10" fillId="0" borderId="0" xfId="0" applyFont="1" applyAlignment="1">
      <alignment vertical="top" wrapText="1"/>
    </xf>
    <xf numFmtId="0" fontId="11" fillId="3" borderId="3" xfId="0" applyFont="1" applyFill="1" applyBorder="1" applyAlignment="1">
      <alignment horizontal="left" vertical="center" wrapText="1"/>
    </xf>
    <xf numFmtId="0" fontId="11" fillId="3" borderId="4" xfId="0" applyFont="1" applyFill="1" applyBorder="1" applyAlignment="1">
      <alignment horizontal="left" vertical="center" wrapText="1"/>
    </xf>
    <xf numFmtId="0" fontId="11" fillId="3" borderId="2" xfId="0" applyFont="1" applyFill="1" applyBorder="1" applyAlignment="1">
      <alignment horizontal="left" vertical="center" wrapText="1"/>
    </xf>
    <xf numFmtId="0" fontId="11" fillId="3" borderId="5" xfId="0" applyFont="1" applyFill="1" applyBorder="1" applyAlignment="1">
      <alignment horizontal="left" vertical="center" wrapText="1"/>
    </xf>
    <xf numFmtId="0" fontId="11" fillId="3" borderId="3" xfId="0" applyFont="1" applyFill="1" applyBorder="1" applyAlignment="1">
      <alignment horizontal="left" vertical="top" wrapText="1"/>
    </xf>
    <xf numFmtId="0" fontId="10" fillId="8" borderId="0" xfId="0" applyFont="1" applyFill="1" applyAlignment="1">
      <alignment vertical="top" wrapText="1"/>
    </xf>
    <xf numFmtId="0" fontId="11" fillId="3" borderId="4" xfId="0" applyFont="1" applyFill="1" applyBorder="1" applyAlignment="1">
      <alignment horizontal="left" vertical="top" wrapText="1"/>
    </xf>
    <xf numFmtId="0" fontId="11" fillId="3" borderId="2" xfId="0" applyFont="1" applyFill="1" applyBorder="1" applyAlignment="1">
      <alignment horizontal="left" vertical="top" wrapText="1"/>
    </xf>
    <xf numFmtId="0" fontId="11" fillId="3" borderId="5" xfId="0" applyFont="1" applyFill="1" applyBorder="1" applyAlignment="1">
      <alignment horizontal="left" vertical="top" wrapText="1"/>
    </xf>
    <xf numFmtId="0" fontId="59" fillId="3" borderId="4" xfId="0" applyFont="1" applyFill="1" applyBorder="1" applyAlignment="1">
      <alignment horizontal="left" vertical="center" wrapText="1"/>
    </xf>
    <xf numFmtId="0" fontId="59" fillId="3" borderId="2" xfId="0" applyFont="1" applyFill="1" applyBorder="1" applyAlignment="1">
      <alignment horizontal="left" vertical="center" wrapText="1"/>
    </xf>
    <xf numFmtId="0" fontId="59" fillId="3" borderId="5" xfId="0" applyFont="1" applyFill="1" applyBorder="1" applyAlignment="1">
      <alignment horizontal="left" vertical="center" wrapText="1"/>
    </xf>
    <xf numFmtId="0" fontId="34" fillId="0" borderId="0" xfId="0" applyFont="1" applyAlignment="1">
      <alignment horizontal="left" vertical="top" wrapText="1"/>
    </xf>
    <xf numFmtId="0" fontId="34" fillId="0" borderId="3" xfId="0" applyFont="1" applyBorder="1" applyAlignment="1">
      <alignment horizontal="left" vertical="top" wrapText="1"/>
    </xf>
    <xf numFmtId="4" fontId="37" fillId="0" borderId="3" xfId="0" applyNumberFormat="1" applyFont="1" applyBorder="1" applyAlignment="1">
      <alignment horizontal="left" vertical="top" wrapText="1"/>
    </xf>
    <xf numFmtId="4" fontId="38" fillId="0" borderId="3" xfId="0" applyNumberFormat="1" applyFont="1" applyBorder="1" applyAlignment="1">
      <alignment horizontal="left" vertical="top" wrapText="1"/>
    </xf>
    <xf numFmtId="0" fontId="35" fillId="0" borderId="2" xfId="0" applyFont="1" applyBorder="1" applyAlignment="1">
      <alignment horizontal="left" vertical="top" wrapText="1"/>
    </xf>
    <xf numFmtId="0" fontId="35" fillId="0" borderId="5" xfId="0" applyFont="1" applyBorder="1" applyAlignment="1">
      <alignment horizontal="left" vertical="top" wrapText="1"/>
    </xf>
    <xf numFmtId="0" fontId="35" fillId="0" borderId="0" xfId="0" applyFont="1" applyAlignment="1">
      <alignment horizontal="left" vertical="top" wrapText="1"/>
    </xf>
    <xf numFmtId="0" fontId="35" fillId="0" borderId="3" xfId="0" applyFont="1" applyBorder="1" applyAlignment="1">
      <alignment horizontal="left" vertical="top" wrapText="1"/>
    </xf>
    <xf numFmtId="0" fontId="7" fillId="0" borderId="0" xfId="0" applyFont="1" applyAlignment="1">
      <alignment horizontal="center" vertical="top" wrapText="1"/>
    </xf>
    <xf numFmtId="0" fontId="34" fillId="0" borderId="0" xfId="0" applyFont="1" applyAlignment="1">
      <alignment vertical="top" wrapText="1"/>
    </xf>
    <xf numFmtId="0" fontId="33" fillId="3" borderId="1" xfId="0" applyFont="1" applyFill="1" applyBorder="1" applyAlignment="1">
      <alignment horizontal="center" vertical="top" wrapText="1"/>
    </xf>
    <xf numFmtId="0" fontId="7" fillId="0" borderId="3" xfId="0" applyFont="1" applyBorder="1" applyAlignment="1">
      <alignment vertical="center"/>
    </xf>
    <xf numFmtId="0" fontId="7" fillId="0" borderId="3" xfId="0" applyFont="1" applyBorder="1" applyAlignment="1">
      <alignment vertical="center" wrapText="1"/>
    </xf>
    <xf numFmtId="0" fontId="7" fillId="0" borderId="3" xfId="0" applyFont="1" applyBorder="1" applyAlignment="1">
      <alignment vertical="top" wrapText="1"/>
    </xf>
    <xf numFmtId="0" fontId="7" fillId="0" borderId="0" xfId="0" applyFont="1" applyAlignment="1">
      <alignment horizontal="center"/>
    </xf>
    <xf numFmtId="0" fontId="50" fillId="0" borderId="6" xfId="0" applyFont="1" applyBorder="1" applyAlignment="1">
      <alignment horizontal="center" vertical="center"/>
    </xf>
    <xf numFmtId="0" fontId="50" fillId="0" borderId="0" xfId="0" applyFont="1" applyAlignment="1">
      <alignment horizontal="center" vertical="center"/>
    </xf>
    <xf numFmtId="0" fontId="34" fillId="0" borderId="0" xfId="0" applyFont="1" applyAlignment="1">
      <alignment horizontal="center"/>
    </xf>
    <xf numFmtId="0" fontId="7" fillId="0" borderId="3" xfId="0" applyFont="1" applyBorder="1" applyAlignment="1">
      <alignment horizontal="center" vertical="center" wrapText="1"/>
    </xf>
    <xf numFmtId="0" fontId="10" fillId="3" borderId="3" xfId="1" applyFont="1" applyFill="1" applyBorder="1" applyAlignment="1">
      <alignment horizontal="left" vertical="top"/>
    </xf>
    <xf numFmtId="0" fontId="8" fillId="3" borderId="3" xfId="1" applyFont="1" applyFill="1" applyBorder="1" applyAlignment="1">
      <alignment horizontal="left" vertical="top"/>
    </xf>
    <xf numFmtId="0" fontId="47" fillId="3" borderId="0" xfId="0" applyFont="1" applyFill="1" applyAlignment="1" applyProtection="1">
      <alignment horizontal="left" vertical="center" wrapText="1"/>
      <protection locked="0"/>
    </xf>
    <xf numFmtId="0" fontId="48" fillId="3" borderId="0" xfId="0" applyFont="1" applyFill="1" applyAlignment="1" applyProtection="1">
      <alignment horizontal="left" vertical="center" wrapText="1"/>
      <protection locked="0"/>
    </xf>
    <xf numFmtId="0" fontId="10" fillId="3" borderId="4" xfId="1" applyFont="1" applyFill="1" applyBorder="1" applyAlignment="1">
      <alignment horizontal="left" vertical="top"/>
    </xf>
    <xf numFmtId="0" fontId="10" fillId="3" borderId="2" xfId="1" applyFont="1" applyFill="1" applyBorder="1" applyAlignment="1">
      <alignment horizontal="left" vertical="top"/>
    </xf>
    <xf numFmtId="0" fontId="10" fillId="3" borderId="5" xfId="1" applyFont="1" applyFill="1" applyBorder="1" applyAlignment="1">
      <alignment horizontal="left" vertical="top"/>
    </xf>
    <xf numFmtId="4" fontId="29" fillId="9" borderId="6" xfId="0" applyNumberFormat="1" applyFont="1" applyFill="1" applyBorder="1" applyAlignment="1">
      <alignment horizontal="center"/>
    </xf>
    <xf numFmtId="4" fontId="29" fillId="9" borderId="0" xfId="0" applyNumberFormat="1" applyFont="1" applyFill="1" applyAlignment="1">
      <alignment horizontal="center"/>
    </xf>
    <xf numFmtId="9" fontId="14" fillId="0" borderId="6" xfId="5" applyFont="1" applyBorder="1" applyAlignment="1" applyProtection="1">
      <alignment horizontal="center" vertical="top"/>
    </xf>
    <xf numFmtId="9" fontId="14" fillId="0" borderId="0" xfId="5" applyFont="1" applyBorder="1" applyAlignment="1" applyProtection="1">
      <alignment horizontal="center" vertical="top"/>
    </xf>
    <xf numFmtId="0" fontId="10" fillId="0" borderId="4" xfId="1" applyFont="1" applyBorder="1" applyAlignment="1">
      <alignment horizontal="left" vertical="top" wrapText="1"/>
    </xf>
    <xf numFmtId="0" fontId="10" fillId="0" borderId="2" xfId="1" applyFont="1" applyBorder="1" applyAlignment="1">
      <alignment horizontal="left" vertical="top" wrapText="1"/>
    </xf>
    <xf numFmtId="0" fontId="10" fillId="0" borderId="5" xfId="1" applyFont="1" applyBorder="1" applyAlignment="1">
      <alignment horizontal="left" vertical="top" wrapText="1"/>
    </xf>
    <xf numFmtId="0" fontId="11" fillId="0" borderId="0" xfId="1" applyFont="1" applyAlignment="1">
      <alignment horizontal="center" vertical="top"/>
    </xf>
    <xf numFmtId="4" fontId="10" fillId="0" borderId="3" xfId="1" applyNumberFormat="1" applyFont="1" applyBorder="1" applyAlignment="1">
      <alignment horizontal="center" vertical="center" wrapText="1"/>
    </xf>
    <xf numFmtId="0" fontId="10" fillId="0" borderId="3" xfId="1" applyFont="1" applyBorder="1" applyAlignment="1">
      <alignment horizontal="left" vertical="top"/>
    </xf>
    <xf numFmtId="0" fontId="8" fillId="0" borderId="3" xfId="1" applyFont="1" applyBorder="1" applyAlignment="1">
      <alignment horizontal="left" vertical="top"/>
    </xf>
    <xf numFmtId="4" fontId="10" fillId="0" borderId="8" xfId="1" applyNumberFormat="1" applyFont="1" applyBorder="1" applyAlignment="1">
      <alignment horizontal="center" vertical="center" wrapText="1"/>
    </xf>
    <xf numFmtId="4" fontId="10" fillId="0" borderId="7" xfId="1" applyNumberFormat="1" applyFont="1" applyBorder="1" applyAlignment="1">
      <alignment horizontal="center" vertical="center" wrapText="1"/>
    </xf>
    <xf numFmtId="0" fontId="10" fillId="0" borderId="8" xfId="1" applyFont="1" applyBorder="1" applyAlignment="1">
      <alignment horizontal="center" vertical="center" wrapText="1"/>
    </xf>
    <xf numFmtId="0" fontId="10" fillId="0" borderId="7" xfId="1" applyFont="1" applyBorder="1" applyAlignment="1">
      <alignment horizontal="center" vertical="center" wrapText="1"/>
    </xf>
    <xf numFmtId="49" fontId="10" fillId="0" borderId="8" xfId="1" applyNumberFormat="1" applyFont="1" applyBorder="1" applyAlignment="1">
      <alignment horizontal="center" vertical="center"/>
    </xf>
    <xf numFmtId="49" fontId="10" fillId="0" borderId="7" xfId="1" applyNumberFormat="1" applyFont="1" applyBorder="1" applyAlignment="1">
      <alignment horizontal="center" vertical="center"/>
    </xf>
    <xf numFmtId="0" fontId="73" fillId="0" borderId="4" xfId="0" applyFont="1" applyBorder="1" applyAlignment="1">
      <alignment horizontal="right" vertical="top" wrapText="1"/>
    </xf>
    <xf numFmtId="0" fontId="73" fillId="0" borderId="5" xfId="0" applyFont="1" applyBorder="1" applyAlignment="1">
      <alignment horizontal="right" vertical="top" wrapText="1"/>
    </xf>
    <xf numFmtId="0" fontId="8" fillId="0" borderId="4" xfId="0" applyFont="1" applyBorder="1" applyAlignment="1">
      <alignment horizontal="right" vertical="top" wrapText="1"/>
    </xf>
    <xf numFmtId="0" fontId="8" fillId="0" borderId="5" xfId="0" applyFont="1" applyBorder="1" applyAlignment="1">
      <alignment horizontal="right" vertical="top" wrapText="1"/>
    </xf>
    <xf numFmtId="0" fontId="10" fillId="0" borderId="4" xfId="0" applyFont="1" applyBorder="1" applyAlignment="1">
      <alignment horizontal="right" vertical="top" wrapText="1"/>
    </xf>
    <xf numFmtId="0" fontId="10" fillId="0" borderId="5" xfId="0" applyFont="1" applyBorder="1" applyAlignment="1">
      <alignment horizontal="right" vertical="top" wrapText="1"/>
    </xf>
    <xf numFmtId="0" fontId="11" fillId="0" borderId="0" xfId="1" applyFont="1" applyAlignment="1">
      <alignment horizontal="left" vertical="top"/>
    </xf>
    <xf numFmtId="0" fontId="12" fillId="0" borderId="0" xfId="0" applyFont="1" applyAlignment="1">
      <alignment horizontal="left" vertical="top" wrapText="1"/>
    </xf>
    <xf numFmtId="0" fontId="12" fillId="0" borderId="0" xfId="0" applyFont="1" applyAlignment="1">
      <alignment horizontal="left" vertical="top"/>
    </xf>
    <xf numFmtId="4" fontId="10" fillId="0" borderId="8" xfId="0" applyNumberFormat="1" applyFont="1" applyBorder="1" applyAlignment="1">
      <alignment horizontal="left" vertical="center" wrapText="1"/>
    </xf>
    <xf numFmtId="4" fontId="10" fillId="0" borderId="7" xfId="0" applyNumberFormat="1" applyFont="1" applyBorder="1" applyAlignment="1">
      <alignment horizontal="left" vertical="center" wrapText="1"/>
    </xf>
    <xf numFmtId="4" fontId="10" fillId="0" borderId="3" xfId="0" applyNumberFormat="1" applyFont="1" applyBorder="1" applyAlignment="1">
      <alignment horizontal="right" vertical="center" wrapText="1"/>
    </xf>
    <xf numFmtId="4" fontId="10" fillId="0" borderId="3" xfId="0" applyNumberFormat="1" applyFont="1" applyBorder="1" applyAlignment="1">
      <alignment horizontal="center" vertical="center" wrapText="1"/>
    </xf>
    <xf numFmtId="3" fontId="10" fillId="0" borderId="4" xfId="0" applyNumberFormat="1" applyFont="1" applyBorder="1" applyAlignment="1">
      <alignment horizontal="left" vertical="top"/>
    </xf>
    <xf numFmtId="3" fontId="10" fillId="0" borderId="2" xfId="0" applyNumberFormat="1" applyFont="1" applyBorder="1" applyAlignment="1">
      <alignment horizontal="left" vertical="top"/>
    </xf>
    <xf numFmtId="3" fontId="10" fillId="0" borderId="5" xfId="0" applyNumberFormat="1" applyFont="1" applyBorder="1" applyAlignment="1">
      <alignment horizontal="left" vertical="top"/>
    </xf>
    <xf numFmtId="0" fontId="10" fillId="0" borderId="0" xfId="0" applyFont="1" applyAlignment="1">
      <alignment horizontal="left" vertical="top"/>
    </xf>
    <xf numFmtId="4" fontId="10" fillId="0" borderId="8" xfId="0" applyNumberFormat="1" applyFont="1" applyBorder="1" applyAlignment="1">
      <alignment horizontal="center" vertical="center" wrapText="1"/>
    </xf>
    <xf numFmtId="4" fontId="10" fillId="0" borderId="7" xfId="0" applyNumberFormat="1" applyFont="1" applyBorder="1" applyAlignment="1">
      <alignment horizontal="center" vertical="center" wrapText="1"/>
    </xf>
    <xf numFmtId="0" fontId="11" fillId="0" borderId="3" xfId="0" applyFont="1" applyBorder="1" applyAlignment="1">
      <alignment horizontal="left" vertical="center" wrapText="1"/>
    </xf>
    <xf numFmtId="0" fontId="10" fillId="0" borderId="0" xfId="0" applyFont="1" applyAlignment="1">
      <alignment horizontal="right" vertical="top" wrapText="1"/>
    </xf>
    <xf numFmtId="0" fontId="11" fillId="0" borderId="3" xfId="0" applyFont="1" applyBorder="1" applyAlignment="1">
      <alignment horizontal="center" vertical="top"/>
    </xf>
    <xf numFmtId="0" fontId="12" fillId="0" borderId="3" xfId="0" applyFont="1" applyBorder="1" applyAlignment="1">
      <alignment horizontal="left" vertical="top" wrapText="1"/>
    </xf>
    <xf numFmtId="0" fontId="11" fillId="0" borderId="3" xfId="0" applyFont="1" applyBorder="1" applyAlignment="1">
      <alignment horizontal="left" vertical="top" wrapText="1"/>
    </xf>
    <xf numFmtId="0" fontId="12" fillId="9" borderId="4" xfId="0" applyFont="1" applyFill="1" applyBorder="1" applyAlignment="1">
      <alignment horizontal="left" vertical="top" wrapText="1"/>
    </xf>
    <xf numFmtId="0" fontId="12" fillId="9" borderId="5" xfId="0" applyFont="1" applyFill="1" applyBorder="1" applyAlignment="1">
      <alignment horizontal="left" vertical="top" wrapText="1"/>
    </xf>
    <xf numFmtId="4" fontId="10" fillId="0" borderId="4" xfId="0" applyNumberFormat="1" applyFont="1" applyBorder="1" applyAlignment="1">
      <alignment horizontal="center" vertical="center" wrapText="1"/>
    </xf>
    <xf numFmtId="4" fontId="10" fillId="0" borderId="2" xfId="0" applyNumberFormat="1" applyFont="1" applyBorder="1" applyAlignment="1">
      <alignment horizontal="center" vertical="center" wrapText="1"/>
    </xf>
    <xf numFmtId="0" fontId="45" fillId="0" borderId="4" xfId="0" applyFont="1" applyBorder="1" applyAlignment="1">
      <alignment horizontal="left" vertical="top" wrapText="1"/>
    </xf>
    <xf numFmtId="0" fontId="45" fillId="0" borderId="5" xfId="0" applyFont="1" applyBorder="1" applyAlignment="1">
      <alignment horizontal="left" vertical="top" wrapText="1"/>
    </xf>
    <xf numFmtId="3" fontId="10" fillId="0" borderId="3" xfId="0" applyNumberFormat="1" applyFont="1" applyBorder="1" applyAlignment="1">
      <alignment horizontal="left" vertical="top"/>
    </xf>
    <xf numFmtId="4" fontId="8" fillId="0" borderId="3" xfId="0" applyNumberFormat="1" applyFont="1" applyBorder="1" applyAlignment="1">
      <alignment horizontal="center"/>
    </xf>
    <xf numFmtId="4" fontId="10" fillId="0" borderId="6" xfId="0" applyNumberFormat="1" applyFont="1" applyBorder="1" applyAlignment="1">
      <alignment horizontal="center" vertical="center"/>
    </xf>
    <xf numFmtId="4" fontId="10" fillId="0" borderId="0" xfId="0" applyNumberFormat="1" applyFont="1" applyAlignment="1">
      <alignment horizontal="center" vertical="center"/>
    </xf>
    <xf numFmtId="3" fontId="77" fillId="0" borderId="4" xfId="0" applyNumberFormat="1" applyFont="1" applyBorder="1" applyAlignment="1">
      <alignment horizontal="left" vertical="top" wrapText="1"/>
    </xf>
    <xf numFmtId="3" fontId="77" fillId="0" borderId="2" xfId="0" applyNumberFormat="1" applyFont="1" applyBorder="1" applyAlignment="1">
      <alignment horizontal="left" vertical="top" wrapText="1"/>
    </xf>
    <xf numFmtId="3" fontId="77" fillId="0" borderId="5" xfId="0" applyNumberFormat="1" applyFont="1" applyBorder="1" applyAlignment="1">
      <alignment horizontal="left" vertical="top" wrapText="1"/>
    </xf>
    <xf numFmtId="0" fontId="22" fillId="0" borderId="0" xfId="0" applyFont="1" applyAlignment="1">
      <alignment horizontal="left"/>
    </xf>
    <xf numFmtId="0" fontId="24" fillId="0" borderId="0" xfId="0" applyFont="1" applyAlignment="1">
      <alignment horizontal="center"/>
    </xf>
    <xf numFmtId="0" fontId="57" fillId="0" borderId="3" xfId="0" applyFont="1" applyBorder="1" applyAlignment="1">
      <alignment vertical="center" wrapText="1"/>
    </xf>
    <xf numFmtId="0" fontId="29" fillId="0" borderId="0" xfId="0" applyFont="1" applyAlignment="1">
      <alignment horizontal="left" vertical="distributed" wrapText="1"/>
    </xf>
    <xf numFmtId="0" fontId="29" fillId="0" borderId="0" xfId="0" applyFont="1" applyAlignment="1">
      <alignment horizontal="left" vertical="distributed"/>
    </xf>
    <xf numFmtId="4" fontId="29" fillId="0" borderId="0" xfId="0" applyNumberFormat="1" applyFont="1" applyAlignment="1">
      <alignment horizontal="center" vertical="top" wrapText="1"/>
    </xf>
    <xf numFmtId="4" fontId="28" fillId="0" borderId="3" xfId="0" applyNumberFormat="1" applyFont="1" applyBorder="1" applyAlignment="1">
      <alignment horizontal="center" vertical="distributed"/>
    </xf>
    <xf numFmtId="0" fontId="29" fillId="3" borderId="3" xfId="0" applyFont="1" applyFill="1" applyBorder="1" applyAlignment="1">
      <alignment horizontal="left" vertical="center" wrapText="1"/>
    </xf>
    <xf numFmtId="0" fontId="29" fillId="0" borderId="12" xfId="0" applyFont="1" applyBorder="1" applyAlignment="1">
      <alignment horizontal="left" vertical="distributed"/>
    </xf>
    <xf numFmtId="0" fontId="64" fillId="0" borderId="0" xfId="0" applyFont="1" applyAlignment="1">
      <alignment horizontal="left" vertical="distributed"/>
    </xf>
    <xf numFmtId="0" fontId="29" fillId="0" borderId="1" xfId="0" applyFont="1" applyBorder="1" applyAlignment="1">
      <alignment horizontal="left" vertical="distributed" wrapText="1"/>
    </xf>
    <xf numFmtId="0" fontId="64" fillId="0" borderId="0" xfId="0" applyFont="1" applyAlignment="1">
      <alignment horizontal="left" vertical="distributed" wrapText="1"/>
    </xf>
    <xf numFmtId="0" fontId="29" fillId="0" borderId="3" xfId="0" applyFont="1" applyBorder="1" applyAlignment="1">
      <alignment horizontal="left" vertical="distributed" wrapText="1"/>
    </xf>
    <xf numFmtId="0" fontId="11" fillId="0" borderId="0" xfId="0" applyFont="1" applyAlignment="1">
      <alignment horizontal="left" vertical="top" wrapText="1"/>
    </xf>
    <xf numFmtId="0" fontId="11" fillId="0" borderId="1" xfId="0" applyFont="1" applyBorder="1" applyAlignment="1">
      <alignment horizontal="center" vertical="center" wrapText="1"/>
    </xf>
    <xf numFmtId="0" fontId="11" fillId="0" borderId="0" xfId="8" applyFont="1" applyAlignment="1">
      <alignment horizontal="left" vertical="top"/>
    </xf>
    <xf numFmtId="0" fontId="8" fillId="0" borderId="0" xfId="0" applyFont="1" applyAlignment="1">
      <alignment horizontal="left" vertical="top" wrapText="1"/>
    </xf>
    <xf numFmtId="3" fontId="11" fillId="0" borderId="16" xfId="0" applyNumberFormat="1" applyFont="1" applyBorder="1" applyAlignment="1">
      <alignment horizontal="center" vertical="top"/>
    </xf>
    <xf numFmtId="3" fontId="11" fillId="0" borderId="1" xfId="0" applyNumberFormat="1" applyFont="1" applyBorder="1" applyAlignment="1">
      <alignment horizontal="center" vertical="top"/>
    </xf>
    <xf numFmtId="0" fontId="73" fillId="3" borderId="0" xfId="0" applyFont="1" applyFill="1" applyAlignment="1" applyProtection="1">
      <alignment horizontal="left" vertical="center" wrapText="1"/>
      <protection locked="0"/>
    </xf>
    <xf numFmtId="0" fontId="11" fillId="3" borderId="6" xfId="0" applyFont="1" applyFill="1" applyBorder="1" applyAlignment="1">
      <alignment horizontal="center" vertical="center"/>
    </xf>
    <xf numFmtId="0" fontId="11" fillId="3" borderId="0" xfId="0" applyFont="1" applyFill="1" applyAlignment="1">
      <alignment horizontal="center" vertical="center"/>
    </xf>
  </cellXfs>
  <cellStyles count="9">
    <cellStyle name="Hyperlink" xfId="7" builtinId="8"/>
    <cellStyle name="Neutral" xfId="6" builtinId="28"/>
    <cellStyle name="Normal" xfId="0" builtinId="0" customBuiltin="1"/>
    <cellStyle name="Normal 2" xfId="1"/>
    <cellStyle name="Normal 2 2" xfId="8"/>
    <cellStyle name="Normal 3" xfId="2"/>
    <cellStyle name="Normal 4" xfId="4"/>
    <cellStyle name="Percent" xfId="5" builtinId="5"/>
    <cellStyle name="Percent 2" xfId="3"/>
  </cellStyles>
  <dxfs count="10">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00B050"/>
        </patternFill>
      </fill>
    </dxf>
    <dxf>
      <fill>
        <patternFill>
          <bgColor rgb="FFFF0000"/>
        </patternFill>
      </fill>
    </dxf>
    <dxf>
      <fill>
        <gradientFill degree="90">
          <stop position="0">
            <color theme="0"/>
          </stop>
          <stop position="1">
            <color rgb="FFFF0000"/>
          </stop>
        </gradientFill>
      </fill>
    </dxf>
    <dxf>
      <fill>
        <patternFill>
          <bgColor rgb="FF00B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2.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1.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onnections" Target="connections.xml"/><Relationship Id="rId10" Type="http://schemas.openxmlformats.org/officeDocument/2006/relationships/worksheet" Target="worksheets/sheet10.xml"/><Relationship Id="rId19"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lucia.brabete\Desktop\PRO\alin%20ar\Anexa%201.5.a_Macheta%20financiara_Ghid%20131.A_11.07%202022.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T:\P%203.2%20infrastructura%20verde-albastra\DOSAR%20ADMINISTRATIV%20GHIDURI\corrigendum%204\municipii\Model%20K%20-%20Macheta%20financiara%20verde_mun.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Instructiuni"/>
      <sheetName val="1-Inputuri"/>
      <sheetName val="2-Buget cerere"/>
      <sheetName val="3-Analiza financiara"/>
      <sheetName val="4-Rezumat indicatori"/>
      <sheetName val="5-Intreprinderi in dificultate"/>
    </sheetNames>
    <sheetDataSet>
      <sheetData sheetId="0"/>
      <sheetData sheetId="1">
        <row r="26">
          <cell r="E26">
            <v>5.3999999999999999E-2</v>
          </cell>
        </row>
      </sheetData>
      <sheetData sheetId="2"/>
      <sheetData sheetId="3"/>
      <sheetData sheetId="4"/>
      <sheetData sheetId="5"/>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Date proiect"/>
      <sheetName val="3-Intreprinderi in dificultate"/>
      <sheetName val="2- Cheltuieli eligibile"/>
      <sheetName val="3- Calcule buget"/>
      <sheetName val="4-Buget_cerere"/>
      <sheetName val="5-Plan investitional"/>
      <sheetName val="6- Lista de echipamante"/>
      <sheetName val="7- Matricea de corelare BP-DGI"/>
    </sheetNames>
    <sheetDataSet>
      <sheetData sheetId="0" refreshError="1"/>
      <sheetData sheetId="1" refreshError="1"/>
      <sheetData sheetId="2" refreshError="1"/>
      <sheetData sheetId="3" refreshError="1"/>
      <sheetData sheetId="4">
        <row r="40">
          <cell r="B40" t="str">
            <v>TOTAL CAPITOL 7</v>
          </cell>
        </row>
      </sheetData>
      <sheetData sheetId="5" refreshError="1"/>
      <sheetData sheetId="6" refreshError="1"/>
      <sheetData sheetId="7"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7"/>
  <sheetViews>
    <sheetView topLeftCell="A23" workbookViewId="0">
      <selection activeCell="L19" sqref="L19"/>
    </sheetView>
  </sheetViews>
  <sheetFormatPr defaultColWidth="8.85546875" defaultRowHeight="12" x14ac:dyDescent="0.2"/>
  <cols>
    <col min="1" max="1" width="33.28515625" style="35" customWidth="1"/>
    <col min="2" max="2" width="26" style="35" customWidth="1"/>
    <col min="3" max="3" width="14.7109375" style="35" customWidth="1"/>
    <col min="4" max="4" width="13.28515625" style="35" customWidth="1"/>
    <col min="5" max="16384" width="8.85546875" style="35"/>
  </cols>
  <sheetData>
    <row r="1" spans="1:9" ht="12.4" customHeight="1" x14ac:dyDescent="0.2">
      <c r="A1" s="613" t="s">
        <v>111</v>
      </c>
    </row>
    <row r="3" spans="1:9" ht="24.95" customHeight="1" x14ac:dyDescent="0.2">
      <c r="A3" s="631" t="s">
        <v>741</v>
      </c>
      <c r="B3" s="631"/>
      <c r="C3" s="197"/>
      <c r="D3" s="197"/>
      <c r="E3" s="197"/>
      <c r="F3" s="197"/>
      <c r="G3" s="197"/>
    </row>
    <row r="4" spans="1:9" ht="29.65" customHeight="1" x14ac:dyDescent="0.2">
      <c r="A4" s="637" t="s">
        <v>742</v>
      </c>
      <c r="B4" s="637"/>
      <c r="C4" s="637"/>
      <c r="D4" s="197"/>
      <c r="E4" s="197"/>
      <c r="F4" s="197"/>
      <c r="G4" s="197"/>
    </row>
    <row r="5" spans="1:9" ht="34.15" customHeight="1" x14ac:dyDescent="0.2">
      <c r="A5" s="631" t="s">
        <v>743</v>
      </c>
      <c r="B5" s="631"/>
      <c r="C5" s="631"/>
      <c r="D5" s="631"/>
      <c r="E5" s="631"/>
      <c r="F5" s="631"/>
      <c r="G5" s="197"/>
    </row>
    <row r="6" spans="1:9" ht="25.15" customHeight="1" x14ac:dyDescent="0.2">
      <c r="A6" s="631" t="s">
        <v>744</v>
      </c>
      <c r="B6" s="631"/>
      <c r="C6" s="631"/>
      <c r="D6" s="631"/>
      <c r="E6" s="631"/>
      <c r="F6" s="631"/>
      <c r="G6" s="631"/>
    </row>
    <row r="7" spans="1:9" ht="32.1" customHeight="1" x14ac:dyDescent="0.2">
      <c r="A7" s="631" t="s">
        <v>745</v>
      </c>
      <c r="B7" s="631"/>
      <c r="C7" s="631"/>
      <c r="D7" s="631"/>
      <c r="E7" s="631"/>
      <c r="F7" s="631"/>
      <c r="G7" s="631"/>
    </row>
    <row r="8" spans="1:9" ht="17.649999999999999" customHeight="1" x14ac:dyDescent="0.2">
      <c r="A8" s="349" t="s">
        <v>746</v>
      </c>
      <c r="B8" s="38"/>
      <c r="C8" s="37"/>
      <c r="D8" s="37"/>
      <c r="E8" s="37"/>
      <c r="F8" s="37"/>
      <c r="G8" s="37"/>
      <c r="H8" s="37"/>
    </row>
    <row r="9" spans="1:9" ht="22.9" customHeight="1" x14ac:dyDescent="0.2">
      <c r="A9" s="133" t="s">
        <v>107</v>
      </c>
      <c r="B9" s="134"/>
      <c r="C9" s="636" t="s">
        <v>289</v>
      </c>
      <c r="D9" s="636"/>
      <c r="E9" s="636"/>
      <c r="F9" s="636"/>
      <c r="G9" s="636"/>
      <c r="H9" s="636"/>
      <c r="I9" s="636"/>
    </row>
    <row r="10" spans="1:9" x14ac:dyDescent="0.2">
      <c r="A10" s="135"/>
      <c r="B10" s="136"/>
      <c r="C10" s="37"/>
      <c r="D10" s="37"/>
      <c r="E10" s="37"/>
      <c r="F10" s="37"/>
      <c r="G10" s="37"/>
      <c r="H10" s="37"/>
    </row>
    <row r="11" spans="1:9" ht="22.15" customHeight="1" x14ac:dyDescent="0.2">
      <c r="A11" s="133" t="s">
        <v>110</v>
      </c>
      <c r="B11" s="350">
        <v>5</v>
      </c>
      <c r="C11" s="37"/>
      <c r="D11" s="37"/>
      <c r="E11" s="37"/>
      <c r="F11" s="37"/>
      <c r="G11" s="37"/>
      <c r="H11" s="37"/>
    </row>
    <row r="12" spans="1:9" x14ac:dyDescent="0.2">
      <c r="A12" s="137"/>
      <c r="B12" s="138"/>
      <c r="C12" s="39"/>
      <c r="D12" s="40"/>
      <c r="E12" s="40"/>
      <c r="F12" s="40"/>
      <c r="G12" s="40"/>
      <c r="H12" s="36"/>
    </row>
    <row r="13" spans="1:9" ht="39" customHeight="1" x14ac:dyDescent="0.2">
      <c r="A13" s="133" t="s">
        <v>175</v>
      </c>
      <c r="B13" s="139">
        <v>2023</v>
      </c>
      <c r="C13" s="636" t="s">
        <v>286</v>
      </c>
      <c r="D13" s="636"/>
      <c r="E13" s="636"/>
      <c r="F13" s="636"/>
      <c r="G13" s="636"/>
      <c r="H13" s="636"/>
      <c r="I13" s="636"/>
    </row>
    <row r="14" spans="1:9" ht="36.6" customHeight="1" x14ac:dyDescent="0.2">
      <c r="A14" s="140" t="s">
        <v>108</v>
      </c>
      <c r="B14" s="141"/>
      <c r="C14" s="638" t="s">
        <v>287</v>
      </c>
      <c r="D14" s="639"/>
      <c r="E14" s="639"/>
      <c r="F14" s="639"/>
      <c r="G14" s="639"/>
      <c r="H14" s="639"/>
      <c r="I14" s="640"/>
    </row>
    <row r="15" spans="1:9" ht="24" x14ac:dyDescent="0.2">
      <c r="A15" s="140" t="s">
        <v>109</v>
      </c>
      <c r="B15" s="134">
        <v>36</v>
      </c>
      <c r="C15" s="636" t="s">
        <v>288</v>
      </c>
      <c r="D15" s="636"/>
      <c r="E15" s="636"/>
      <c r="F15" s="636"/>
      <c r="G15" s="636"/>
      <c r="H15" s="636"/>
      <c r="I15" s="636"/>
    </row>
    <row r="16" spans="1:9" x14ac:dyDescent="0.2">
      <c r="A16" s="201" t="s">
        <v>235</v>
      </c>
      <c r="B16" s="202"/>
    </row>
    <row r="18" spans="1:9" ht="49.7" customHeight="1" x14ac:dyDescent="0.2"/>
    <row r="19" spans="1:9" s="198" customFormat="1" ht="26.65" customHeight="1" x14ac:dyDescent="0.2">
      <c r="A19" s="140" t="s">
        <v>146</v>
      </c>
      <c r="B19" s="641" t="s">
        <v>432</v>
      </c>
      <c r="C19" s="642"/>
      <c r="D19" s="642"/>
      <c r="E19" s="642"/>
      <c r="F19" s="642"/>
      <c r="G19" s="642"/>
      <c r="H19" s="642"/>
      <c r="I19" s="643"/>
    </row>
    <row r="20" spans="1:9" s="198" customFormat="1" ht="21" customHeight="1" x14ac:dyDescent="0.2">
      <c r="A20" s="140" t="s">
        <v>143</v>
      </c>
      <c r="B20" s="633" t="s">
        <v>176</v>
      </c>
      <c r="C20" s="634"/>
      <c r="D20" s="634"/>
      <c r="E20" s="634"/>
      <c r="F20" s="634"/>
      <c r="G20" s="634"/>
      <c r="H20" s="634"/>
      <c r="I20" s="635"/>
    </row>
    <row r="21" spans="1:9" s="198" customFormat="1" ht="58.9" customHeight="1" x14ac:dyDescent="0.2">
      <c r="A21" s="340" t="s">
        <v>433</v>
      </c>
      <c r="B21" s="632" t="s">
        <v>434</v>
      </c>
      <c r="C21" s="632"/>
      <c r="D21" s="632"/>
      <c r="E21" s="632"/>
      <c r="F21" s="632"/>
      <c r="G21" s="632"/>
      <c r="H21" s="632"/>
      <c r="I21" s="632"/>
    </row>
    <row r="22" spans="1:9" ht="32.65" hidden="1" customHeight="1" x14ac:dyDescent="0.2">
      <c r="A22" s="339" t="s">
        <v>144</v>
      </c>
      <c r="B22" s="633" t="s">
        <v>159</v>
      </c>
      <c r="C22" s="634"/>
      <c r="D22" s="634"/>
      <c r="E22" s="634"/>
      <c r="F22" s="634"/>
      <c r="G22" s="634"/>
      <c r="H22" s="634"/>
      <c r="I22" s="635"/>
    </row>
    <row r="23" spans="1:9" ht="48" customHeight="1" x14ac:dyDescent="0.2">
      <c r="A23" s="341" t="s">
        <v>435</v>
      </c>
      <c r="B23" s="632" t="s">
        <v>436</v>
      </c>
      <c r="C23" s="632"/>
      <c r="D23" s="632"/>
      <c r="E23" s="632"/>
      <c r="F23" s="632"/>
      <c r="G23" s="632"/>
      <c r="H23" s="632"/>
      <c r="I23" s="632"/>
    </row>
    <row r="24" spans="1:9" ht="21.6" customHeight="1" x14ac:dyDescent="0.2">
      <c r="A24" s="341" t="s">
        <v>437</v>
      </c>
      <c r="B24" s="632" t="s">
        <v>438</v>
      </c>
      <c r="C24" s="632"/>
      <c r="D24" s="632"/>
      <c r="E24" s="632"/>
      <c r="F24" s="632"/>
      <c r="G24" s="632"/>
      <c r="H24" s="632"/>
      <c r="I24" s="632"/>
    </row>
    <row r="25" spans="1:9" ht="29.1" customHeight="1" x14ac:dyDescent="0.2">
      <c r="A25" s="341" t="s">
        <v>439</v>
      </c>
      <c r="B25" s="633" t="s">
        <v>238</v>
      </c>
      <c r="C25" s="634"/>
      <c r="D25" s="634"/>
      <c r="E25" s="634"/>
      <c r="F25" s="634"/>
      <c r="G25" s="634"/>
      <c r="H25" s="634"/>
      <c r="I25" s="635"/>
    </row>
    <row r="26" spans="1:9" ht="25.5" customHeight="1" x14ac:dyDescent="0.2">
      <c r="A26" s="341" t="s">
        <v>440</v>
      </c>
      <c r="B26" s="633" t="s">
        <v>145</v>
      </c>
      <c r="C26" s="634"/>
      <c r="D26" s="634"/>
      <c r="E26" s="634"/>
      <c r="F26" s="634"/>
      <c r="G26" s="634"/>
      <c r="H26" s="634"/>
      <c r="I26" s="635"/>
    </row>
    <row r="27" spans="1:9" ht="42" customHeight="1" x14ac:dyDescent="0.2">
      <c r="A27" s="341" t="s">
        <v>441</v>
      </c>
      <c r="B27" s="633" t="s">
        <v>442</v>
      </c>
      <c r="C27" s="634"/>
      <c r="D27" s="634"/>
      <c r="E27" s="634"/>
      <c r="F27" s="634"/>
      <c r="G27" s="634"/>
      <c r="H27" s="634"/>
      <c r="I27" s="635"/>
    </row>
  </sheetData>
  <mergeCells count="18">
    <mergeCell ref="B26:I26"/>
    <mergeCell ref="B27:I27"/>
    <mergeCell ref="C13:I13"/>
    <mergeCell ref="C14:I14"/>
    <mergeCell ref="C15:I15"/>
    <mergeCell ref="B19:I19"/>
    <mergeCell ref="B20:I20"/>
    <mergeCell ref="B21:I21"/>
    <mergeCell ref="B22:I22"/>
    <mergeCell ref="B23:I23"/>
    <mergeCell ref="A7:G7"/>
    <mergeCell ref="A5:F5"/>
    <mergeCell ref="A3:B3"/>
    <mergeCell ref="B24:I24"/>
    <mergeCell ref="B25:I25"/>
    <mergeCell ref="C9:I9"/>
    <mergeCell ref="A4:C4"/>
    <mergeCell ref="A6:G6"/>
  </mergeCells>
  <hyperlinks>
    <hyperlink ref="A21" location="'2- Cheltuieli eligibile'!A1" display="2- Cheltuieli eligibile"/>
    <hyperlink ref="A23" location="'3- Calcule buget'!A1" display="3- Calcule buget"/>
    <hyperlink ref="A24" location="'4-Buget_cerere'!A1" display="4- Buget_Cerere"/>
    <hyperlink ref="A25" location="'5-Plan investitional'!A1" display="5- Plan investitional"/>
    <hyperlink ref="A26" location="'6- Lista de echipamante'!A1" display="6 - Lista de echipamante"/>
    <hyperlink ref="A27" location="'7- Matricea de corelare BP-DGI'!A1" display="7 - Matricea de corelare BP-DGI"/>
  </hyperlinks>
  <pageMargins left="0.7" right="0.7" top="0.75" bottom="0.25" header="0.3" footer="0.05"/>
  <pageSetup paperSize="9"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R22"/>
  <sheetViews>
    <sheetView workbookViewId="0">
      <selection activeCell="E17" sqref="E17"/>
    </sheetView>
  </sheetViews>
  <sheetFormatPr defaultColWidth="9.28515625" defaultRowHeight="12" x14ac:dyDescent="0.2"/>
  <cols>
    <col min="1" max="1" width="26.42578125" style="43" customWidth="1"/>
    <col min="2" max="2" width="3.42578125" style="440" customWidth="1"/>
    <col min="3" max="3" width="11.7109375" style="475" customWidth="1"/>
    <col min="4" max="4" width="13.85546875" style="475" hidden="1" customWidth="1"/>
    <col min="5" max="5" width="11.28515625" style="440" bestFit="1" customWidth="1"/>
    <col min="6" max="12" width="10.7109375" style="440" bestFit="1" customWidth="1"/>
    <col min="13" max="24" width="10.7109375" style="35" bestFit="1" customWidth="1"/>
    <col min="25" max="29" width="10.7109375" style="35" customWidth="1"/>
    <col min="30" max="44" width="10.28515625" style="35" bestFit="1" customWidth="1"/>
    <col min="45" max="16384" width="9.28515625" style="35"/>
  </cols>
  <sheetData>
    <row r="1" spans="1:44" ht="19.5" customHeight="1" x14ac:dyDescent="0.2">
      <c r="A1" s="737" t="s">
        <v>598</v>
      </c>
      <c r="B1" s="737"/>
      <c r="C1" s="737"/>
      <c r="D1" s="737"/>
      <c r="E1" s="737"/>
      <c r="F1" s="737"/>
      <c r="G1" s="737"/>
      <c r="H1" s="434"/>
      <c r="I1" s="434"/>
      <c r="J1" s="434"/>
      <c r="K1" s="434"/>
      <c r="L1" s="434"/>
    </row>
    <row r="2" spans="1:44" ht="19.5" customHeight="1" thickBot="1" x14ac:dyDescent="0.25">
      <c r="A2" s="185"/>
      <c r="B2" s="435"/>
      <c r="C2" s="435"/>
      <c r="D2" s="435"/>
      <c r="E2" s="434"/>
      <c r="F2" s="434"/>
      <c r="G2" s="434"/>
      <c r="H2" s="434"/>
      <c r="I2" s="434"/>
      <c r="J2" s="434"/>
      <c r="K2" s="434"/>
      <c r="L2" s="434"/>
    </row>
    <row r="3" spans="1:44" ht="22.15" customHeight="1" thickBot="1" x14ac:dyDescent="0.25">
      <c r="A3" s="436" t="s">
        <v>599</v>
      </c>
      <c r="B3" s="437"/>
      <c r="C3" s="438">
        <v>5.3999999999999999E-2</v>
      </c>
      <c r="D3" s="439"/>
      <c r="E3" s="439"/>
      <c r="F3" s="439"/>
      <c r="G3" s="439"/>
      <c r="I3" s="441"/>
      <c r="J3" s="442"/>
      <c r="K3" s="442"/>
      <c r="L3" s="442"/>
    </row>
    <row r="4" spans="1:44" s="172" customFormat="1" ht="23.25" customHeight="1" x14ac:dyDescent="0.2">
      <c r="A4" s="185"/>
      <c r="B4" s="443"/>
      <c r="C4" s="444"/>
      <c r="D4" s="443" t="s">
        <v>600</v>
      </c>
      <c r="E4" s="738" t="s">
        <v>601</v>
      </c>
      <c r="F4" s="738"/>
      <c r="G4" s="738"/>
      <c r="H4" s="738"/>
      <c r="I4" s="738"/>
      <c r="J4" s="738"/>
      <c r="K4" s="738"/>
      <c r="L4" s="738"/>
      <c r="M4" s="738"/>
      <c r="N4" s="738"/>
      <c r="O4" s="738"/>
      <c r="P4" s="738"/>
      <c r="Q4" s="738"/>
      <c r="R4" s="738"/>
      <c r="S4" s="738"/>
      <c r="T4" s="738"/>
      <c r="U4" s="738"/>
      <c r="V4" s="738"/>
      <c r="W4" s="738"/>
      <c r="X4" s="738"/>
    </row>
    <row r="5" spans="1:44" s="172" customFormat="1" ht="24" x14ac:dyDescent="0.2">
      <c r="A5" s="445" t="s">
        <v>602</v>
      </c>
      <c r="B5" s="446"/>
      <c r="C5" s="447" t="s">
        <v>225</v>
      </c>
      <c r="D5" s="448">
        <v>0</v>
      </c>
      <c r="E5" s="449">
        <v>1</v>
      </c>
      <c r="F5" s="449">
        <v>2</v>
      </c>
      <c r="G5" s="449">
        <v>3</v>
      </c>
      <c r="H5" s="449">
        <v>4</v>
      </c>
      <c r="I5" s="449">
        <v>5</v>
      </c>
      <c r="J5" s="449">
        <v>6</v>
      </c>
      <c r="K5" s="449">
        <v>7</v>
      </c>
      <c r="L5" s="449">
        <v>8</v>
      </c>
      <c r="M5" s="449">
        <v>9</v>
      </c>
      <c r="N5" s="449">
        <v>10</v>
      </c>
      <c r="O5" s="449">
        <v>11</v>
      </c>
      <c r="P5" s="449">
        <v>12</v>
      </c>
      <c r="Q5" s="449">
        <v>13</v>
      </c>
      <c r="R5" s="449">
        <v>14</v>
      </c>
      <c r="S5" s="449">
        <v>15</v>
      </c>
      <c r="T5" s="449">
        <v>16</v>
      </c>
      <c r="U5" s="449">
        <v>17</v>
      </c>
      <c r="V5" s="449">
        <v>18</v>
      </c>
      <c r="W5" s="449">
        <v>19</v>
      </c>
      <c r="X5" s="449">
        <v>20</v>
      </c>
      <c r="Y5" s="449">
        <v>21</v>
      </c>
      <c r="Z5" s="449">
        <v>22</v>
      </c>
      <c r="AA5" s="449">
        <v>23</v>
      </c>
      <c r="AB5" s="449">
        <v>24</v>
      </c>
      <c r="AC5" s="449">
        <v>25</v>
      </c>
      <c r="AD5" s="449">
        <v>26</v>
      </c>
      <c r="AE5" s="449">
        <v>27</v>
      </c>
      <c r="AF5" s="449">
        <v>28</v>
      </c>
      <c r="AG5" s="449">
        <v>29</v>
      </c>
      <c r="AH5" s="449">
        <v>30</v>
      </c>
      <c r="AI5" s="449">
        <v>31</v>
      </c>
      <c r="AJ5" s="449">
        <v>32</v>
      </c>
      <c r="AK5" s="449">
        <v>33</v>
      </c>
      <c r="AL5" s="449">
        <v>34</v>
      </c>
      <c r="AM5" s="449">
        <v>35</v>
      </c>
      <c r="AN5" s="449">
        <v>36</v>
      </c>
      <c r="AO5" s="449">
        <v>37</v>
      </c>
      <c r="AP5" s="449">
        <v>38</v>
      </c>
      <c r="AQ5" s="449">
        <v>39</v>
      </c>
      <c r="AR5" s="449">
        <v>40</v>
      </c>
    </row>
    <row r="6" spans="1:44" s="172" customFormat="1" ht="22.9" customHeight="1" x14ac:dyDescent="0.2">
      <c r="A6" s="450" t="s">
        <v>603</v>
      </c>
      <c r="B6" s="451"/>
      <c r="C6" s="452">
        <f>SUM(E6:AR6)</f>
        <v>0</v>
      </c>
      <c r="D6" s="453">
        <f>SUM(F6:AD6)</f>
        <v>0</v>
      </c>
      <c r="E6" s="454">
        <v>0</v>
      </c>
      <c r="F6" s="454">
        <v>0</v>
      </c>
      <c r="G6" s="454">
        <v>0</v>
      </c>
      <c r="H6" s="454">
        <v>0</v>
      </c>
      <c r="I6" s="454">
        <v>0</v>
      </c>
      <c r="J6" s="454">
        <v>0</v>
      </c>
      <c r="K6" s="454">
        <v>0</v>
      </c>
      <c r="L6" s="454">
        <v>0</v>
      </c>
      <c r="M6" s="454">
        <v>0</v>
      </c>
      <c r="N6" s="454">
        <v>0</v>
      </c>
      <c r="O6" s="454">
        <v>0</v>
      </c>
      <c r="P6" s="454">
        <v>0</v>
      </c>
      <c r="Q6" s="454">
        <v>0</v>
      </c>
      <c r="R6" s="454">
        <v>0</v>
      </c>
      <c r="S6" s="454">
        <v>0</v>
      </c>
      <c r="T6" s="454">
        <v>0</v>
      </c>
      <c r="U6" s="454">
        <v>0</v>
      </c>
      <c r="V6" s="454">
        <v>0</v>
      </c>
      <c r="W6" s="454">
        <v>0</v>
      </c>
      <c r="X6" s="454">
        <v>0</v>
      </c>
      <c r="Y6" s="454">
        <v>0</v>
      </c>
      <c r="Z6" s="454">
        <v>0</v>
      </c>
      <c r="AA6" s="454">
        <v>0</v>
      </c>
      <c r="AB6" s="454">
        <v>0</v>
      </c>
      <c r="AC6" s="454">
        <v>0</v>
      </c>
      <c r="AD6" s="454">
        <v>0</v>
      </c>
      <c r="AE6" s="454">
        <v>0</v>
      </c>
      <c r="AF6" s="454">
        <v>0</v>
      </c>
      <c r="AG6" s="454">
        <v>0</v>
      </c>
      <c r="AH6" s="454">
        <v>0</v>
      </c>
      <c r="AI6" s="454">
        <v>0</v>
      </c>
      <c r="AJ6" s="454">
        <v>0</v>
      </c>
      <c r="AK6" s="454">
        <v>0</v>
      </c>
      <c r="AL6" s="454">
        <v>0</v>
      </c>
      <c r="AM6" s="454">
        <v>0</v>
      </c>
      <c r="AN6" s="454">
        <v>0</v>
      </c>
      <c r="AO6" s="454">
        <v>0</v>
      </c>
      <c r="AP6" s="454">
        <v>0</v>
      </c>
      <c r="AQ6" s="454">
        <v>0</v>
      </c>
      <c r="AR6" s="454">
        <v>0</v>
      </c>
    </row>
    <row r="7" spans="1:44" s="172" customFormat="1" ht="24" x14ac:dyDescent="0.2">
      <c r="A7" s="455" t="s">
        <v>604</v>
      </c>
      <c r="B7" s="456"/>
      <c r="C7" s="452">
        <f>SUM(E7:AR7)</f>
        <v>0</v>
      </c>
      <c r="D7" s="457"/>
      <c r="E7" s="458">
        <v>0</v>
      </c>
      <c r="F7" s="458">
        <v>0</v>
      </c>
      <c r="G7" s="458">
        <v>0</v>
      </c>
      <c r="H7" s="458">
        <v>0</v>
      </c>
      <c r="I7" s="458">
        <v>0</v>
      </c>
      <c r="J7" s="458">
        <v>0</v>
      </c>
      <c r="K7" s="458">
        <v>0</v>
      </c>
      <c r="L7" s="458">
        <v>0</v>
      </c>
      <c r="M7" s="458">
        <v>0</v>
      </c>
      <c r="N7" s="458">
        <v>0</v>
      </c>
      <c r="O7" s="458">
        <v>0</v>
      </c>
      <c r="P7" s="458">
        <v>0</v>
      </c>
      <c r="Q7" s="458">
        <v>0</v>
      </c>
      <c r="R7" s="458">
        <v>0</v>
      </c>
      <c r="S7" s="458">
        <v>0</v>
      </c>
      <c r="T7" s="458">
        <v>0</v>
      </c>
      <c r="U7" s="458">
        <v>0</v>
      </c>
      <c r="V7" s="458">
        <v>0</v>
      </c>
      <c r="W7" s="458">
        <v>0</v>
      </c>
      <c r="X7" s="458">
        <v>0</v>
      </c>
      <c r="Y7" s="458">
        <v>0</v>
      </c>
      <c r="Z7" s="458">
        <v>0</v>
      </c>
      <c r="AA7" s="458">
        <v>0</v>
      </c>
      <c r="AB7" s="458">
        <v>0</v>
      </c>
      <c r="AC7" s="458">
        <v>0</v>
      </c>
      <c r="AD7" s="458">
        <v>0</v>
      </c>
      <c r="AE7" s="458">
        <v>0</v>
      </c>
      <c r="AF7" s="458">
        <v>0</v>
      </c>
      <c r="AG7" s="458">
        <v>0</v>
      </c>
      <c r="AH7" s="458">
        <v>0</v>
      </c>
      <c r="AI7" s="458">
        <v>0</v>
      </c>
      <c r="AJ7" s="458">
        <v>0</v>
      </c>
      <c r="AK7" s="458">
        <v>0</v>
      </c>
      <c r="AL7" s="458">
        <v>0</v>
      </c>
      <c r="AM7" s="458">
        <v>0</v>
      </c>
      <c r="AN7" s="458">
        <v>0</v>
      </c>
      <c r="AO7" s="458">
        <v>0</v>
      </c>
      <c r="AP7" s="458">
        <v>0</v>
      </c>
      <c r="AQ7" s="458">
        <v>0</v>
      </c>
      <c r="AR7" s="458">
        <v>0</v>
      </c>
    </row>
    <row r="8" spans="1:44" s="176" customFormat="1" ht="24" x14ac:dyDescent="0.2">
      <c r="A8" s="459" t="s">
        <v>605</v>
      </c>
      <c r="B8" s="460"/>
      <c r="C8" s="461">
        <f>C6-C7</f>
        <v>0</v>
      </c>
      <c r="D8" s="462"/>
      <c r="E8" s="463">
        <f>E6-E7</f>
        <v>0</v>
      </c>
      <c r="F8" s="463">
        <f t="shared" ref="F8:AR8" si="0">F6-F7</f>
        <v>0</v>
      </c>
      <c r="G8" s="463">
        <f t="shared" si="0"/>
        <v>0</v>
      </c>
      <c r="H8" s="463">
        <f t="shared" si="0"/>
        <v>0</v>
      </c>
      <c r="I8" s="463">
        <f t="shared" si="0"/>
        <v>0</v>
      </c>
      <c r="J8" s="463">
        <f t="shared" si="0"/>
        <v>0</v>
      </c>
      <c r="K8" s="463">
        <f t="shared" si="0"/>
        <v>0</v>
      </c>
      <c r="L8" s="463">
        <f t="shared" si="0"/>
        <v>0</v>
      </c>
      <c r="M8" s="463">
        <f t="shared" si="0"/>
        <v>0</v>
      </c>
      <c r="N8" s="463">
        <f t="shared" si="0"/>
        <v>0</v>
      </c>
      <c r="O8" s="463">
        <f t="shared" si="0"/>
        <v>0</v>
      </c>
      <c r="P8" s="463">
        <f t="shared" si="0"/>
        <v>0</v>
      </c>
      <c r="Q8" s="463">
        <f t="shared" si="0"/>
        <v>0</v>
      </c>
      <c r="R8" s="463">
        <f t="shared" si="0"/>
        <v>0</v>
      </c>
      <c r="S8" s="463">
        <f t="shared" si="0"/>
        <v>0</v>
      </c>
      <c r="T8" s="463">
        <f t="shared" si="0"/>
        <v>0</v>
      </c>
      <c r="U8" s="463">
        <f t="shared" si="0"/>
        <v>0</v>
      </c>
      <c r="V8" s="463">
        <f t="shared" si="0"/>
        <v>0</v>
      </c>
      <c r="W8" s="463">
        <f t="shared" si="0"/>
        <v>0</v>
      </c>
      <c r="X8" s="463">
        <f t="shared" si="0"/>
        <v>0</v>
      </c>
      <c r="Y8" s="463">
        <f t="shared" si="0"/>
        <v>0</v>
      </c>
      <c r="Z8" s="463">
        <f t="shared" si="0"/>
        <v>0</v>
      </c>
      <c r="AA8" s="463">
        <f t="shared" si="0"/>
        <v>0</v>
      </c>
      <c r="AB8" s="463">
        <f t="shared" si="0"/>
        <v>0</v>
      </c>
      <c r="AC8" s="463">
        <f t="shared" si="0"/>
        <v>0</v>
      </c>
      <c r="AD8" s="463">
        <f t="shared" si="0"/>
        <v>0</v>
      </c>
      <c r="AE8" s="463">
        <f t="shared" si="0"/>
        <v>0</v>
      </c>
      <c r="AF8" s="463">
        <f t="shared" si="0"/>
        <v>0</v>
      </c>
      <c r="AG8" s="463">
        <f t="shared" si="0"/>
        <v>0</v>
      </c>
      <c r="AH8" s="463">
        <f t="shared" si="0"/>
        <v>0</v>
      </c>
      <c r="AI8" s="463">
        <f t="shared" si="0"/>
        <v>0</v>
      </c>
      <c r="AJ8" s="463">
        <f t="shared" si="0"/>
        <v>0</v>
      </c>
      <c r="AK8" s="463">
        <f t="shared" si="0"/>
        <v>0</v>
      </c>
      <c r="AL8" s="463">
        <f t="shared" si="0"/>
        <v>0</v>
      </c>
      <c r="AM8" s="463">
        <f t="shared" si="0"/>
        <v>0</v>
      </c>
      <c r="AN8" s="463">
        <f t="shared" si="0"/>
        <v>0</v>
      </c>
      <c r="AO8" s="463">
        <f t="shared" si="0"/>
        <v>0</v>
      </c>
      <c r="AP8" s="463">
        <f t="shared" si="0"/>
        <v>0</v>
      </c>
      <c r="AQ8" s="463">
        <f t="shared" si="0"/>
        <v>0</v>
      </c>
      <c r="AR8" s="463">
        <f t="shared" si="0"/>
        <v>0</v>
      </c>
    </row>
    <row r="9" spans="1:44" s="172" customFormat="1" x14ac:dyDescent="0.2">
      <c r="A9" s="464" t="s">
        <v>606</v>
      </c>
      <c r="B9" s="446"/>
      <c r="C9" s="465">
        <f>SUM(E9:AR9)</f>
        <v>0</v>
      </c>
      <c r="D9" s="466"/>
      <c r="E9" s="467">
        <v>0</v>
      </c>
      <c r="F9" s="467">
        <v>0</v>
      </c>
      <c r="G9" s="467">
        <v>0</v>
      </c>
      <c r="H9" s="467">
        <v>0</v>
      </c>
      <c r="I9" s="467">
        <v>0</v>
      </c>
      <c r="J9" s="467"/>
      <c r="K9" s="467"/>
      <c r="L9" s="467"/>
      <c r="M9" s="467"/>
      <c r="N9" s="467"/>
      <c r="O9" s="467"/>
      <c r="P9" s="467"/>
      <c r="Q9" s="467"/>
      <c r="R9" s="467"/>
      <c r="S9" s="467"/>
      <c r="T9" s="467"/>
      <c r="U9" s="467"/>
      <c r="V9" s="467"/>
      <c r="W9" s="467"/>
      <c r="X9" s="467"/>
      <c r="Y9" s="467"/>
      <c r="Z9" s="467"/>
      <c r="AA9" s="467"/>
      <c r="AB9" s="467"/>
      <c r="AC9" s="467"/>
      <c r="AD9" s="467"/>
      <c r="AE9" s="467"/>
      <c r="AF9" s="467"/>
      <c r="AG9" s="467"/>
      <c r="AH9" s="467"/>
      <c r="AI9" s="467"/>
      <c r="AJ9" s="467"/>
      <c r="AK9" s="467"/>
      <c r="AL9" s="467"/>
      <c r="AM9" s="467"/>
      <c r="AN9" s="467"/>
      <c r="AO9" s="467"/>
      <c r="AP9" s="467"/>
      <c r="AQ9" s="467"/>
      <c r="AR9" s="467"/>
    </row>
    <row r="10" spans="1:44" s="172" customFormat="1" ht="36" customHeight="1" x14ac:dyDescent="0.2">
      <c r="A10" s="455" t="s">
        <v>653</v>
      </c>
      <c r="B10" s="456"/>
      <c r="C10" s="465">
        <f>SUM(E10:AR10)</f>
        <v>0</v>
      </c>
      <c r="D10" s="457"/>
      <c r="E10" s="458">
        <v>0</v>
      </c>
      <c r="F10" s="458">
        <v>0</v>
      </c>
      <c r="G10" s="458">
        <v>0</v>
      </c>
      <c r="H10" s="458">
        <v>0</v>
      </c>
      <c r="I10" s="458">
        <v>0</v>
      </c>
      <c r="J10" s="458">
        <v>0</v>
      </c>
      <c r="K10" s="458">
        <v>0</v>
      </c>
      <c r="L10" s="458">
        <v>0</v>
      </c>
      <c r="M10" s="458">
        <v>0</v>
      </c>
      <c r="N10" s="458">
        <v>0</v>
      </c>
      <c r="O10" s="458">
        <v>0</v>
      </c>
      <c r="P10" s="458">
        <v>0</v>
      </c>
      <c r="Q10" s="458">
        <v>0</v>
      </c>
      <c r="R10" s="458">
        <v>0</v>
      </c>
      <c r="S10" s="458">
        <v>0</v>
      </c>
      <c r="T10" s="458">
        <v>0</v>
      </c>
      <c r="U10" s="458">
        <v>0</v>
      </c>
      <c r="V10" s="458">
        <v>0</v>
      </c>
      <c r="W10" s="458">
        <v>0</v>
      </c>
      <c r="X10" s="458">
        <v>0</v>
      </c>
      <c r="Y10" s="458">
        <v>0</v>
      </c>
      <c r="Z10" s="458">
        <v>0</v>
      </c>
      <c r="AA10" s="458">
        <v>0</v>
      </c>
      <c r="AB10" s="458">
        <v>0</v>
      </c>
      <c r="AC10" s="458">
        <v>0</v>
      </c>
      <c r="AD10" s="458">
        <v>0</v>
      </c>
      <c r="AE10" s="458">
        <v>0</v>
      </c>
      <c r="AF10" s="458">
        <v>0</v>
      </c>
      <c r="AG10" s="458">
        <v>0</v>
      </c>
      <c r="AH10" s="458">
        <v>0</v>
      </c>
      <c r="AI10" s="458">
        <v>0</v>
      </c>
      <c r="AJ10" s="458">
        <v>0</v>
      </c>
      <c r="AK10" s="458">
        <v>0</v>
      </c>
      <c r="AL10" s="458">
        <v>0</v>
      </c>
      <c r="AM10" s="458">
        <v>0</v>
      </c>
      <c r="AN10" s="458">
        <v>0</v>
      </c>
      <c r="AO10" s="458">
        <v>0</v>
      </c>
      <c r="AP10" s="458">
        <v>0</v>
      </c>
      <c r="AQ10" s="458">
        <v>0</v>
      </c>
      <c r="AR10" s="458">
        <v>0</v>
      </c>
    </row>
    <row r="11" spans="1:44" s="176" customFormat="1" ht="24" x14ac:dyDescent="0.2">
      <c r="A11" s="459" t="s">
        <v>607</v>
      </c>
      <c r="B11" s="460"/>
      <c r="C11" s="461">
        <f>-(C9+C10)</f>
        <v>0</v>
      </c>
      <c r="D11" s="462"/>
      <c r="E11" s="463">
        <f>-(E9+E10)</f>
        <v>0</v>
      </c>
      <c r="F11" s="463">
        <f t="shared" ref="F11:AR11" si="1">-(F9+F10)</f>
        <v>0</v>
      </c>
      <c r="G11" s="463">
        <f t="shared" si="1"/>
        <v>0</v>
      </c>
      <c r="H11" s="463">
        <f t="shared" si="1"/>
        <v>0</v>
      </c>
      <c r="I11" s="463">
        <f t="shared" si="1"/>
        <v>0</v>
      </c>
      <c r="J11" s="463">
        <f t="shared" si="1"/>
        <v>0</v>
      </c>
      <c r="K11" s="463">
        <f t="shared" si="1"/>
        <v>0</v>
      </c>
      <c r="L11" s="463">
        <f t="shared" si="1"/>
        <v>0</v>
      </c>
      <c r="M11" s="463">
        <f t="shared" si="1"/>
        <v>0</v>
      </c>
      <c r="N11" s="463">
        <f t="shared" si="1"/>
        <v>0</v>
      </c>
      <c r="O11" s="463">
        <f t="shared" si="1"/>
        <v>0</v>
      </c>
      <c r="P11" s="463">
        <f t="shared" si="1"/>
        <v>0</v>
      </c>
      <c r="Q11" s="463">
        <f t="shared" si="1"/>
        <v>0</v>
      </c>
      <c r="R11" s="463">
        <f t="shared" si="1"/>
        <v>0</v>
      </c>
      <c r="S11" s="463">
        <f t="shared" si="1"/>
        <v>0</v>
      </c>
      <c r="T11" s="463">
        <f t="shared" si="1"/>
        <v>0</v>
      </c>
      <c r="U11" s="463">
        <f t="shared" si="1"/>
        <v>0</v>
      </c>
      <c r="V11" s="463">
        <f t="shared" si="1"/>
        <v>0</v>
      </c>
      <c r="W11" s="463">
        <f t="shared" si="1"/>
        <v>0</v>
      </c>
      <c r="X11" s="463">
        <f t="shared" si="1"/>
        <v>0</v>
      </c>
      <c r="Y11" s="463">
        <f t="shared" si="1"/>
        <v>0</v>
      </c>
      <c r="Z11" s="463">
        <f t="shared" si="1"/>
        <v>0</v>
      </c>
      <c r="AA11" s="463">
        <f t="shared" si="1"/>
        <v>0</v>
      </c>
      <c r="AB11" s="463">
        <f t="shared" si="1"/>
        <v>0</v>
      </c>
      <c r="AC11" s="463">
        <f t="shared" si="1"/>
        <v>0</v>
      </c>
      <c r="AD11" s="463">
        <f t="shared" si="1"/>
        <v>0</v>
      </c>
      <c r="AE11" s="463">
        <f t="shared" si="1"/>
        <v>0</v>
      </c>
      <c r="AF11" s="463">
        <f t="shared" si="1"/>
        <v>0</v>
      </c>
      <c r="AG11" s="463">
        <f t="shared" si="1"/>
        <v>0</v>
      </c>
      <c r="AH11" s="463">
        <f t="shared" si="1"/>
        <v>0</v>
      </c>
      <c r="AI11" s="463">
        <f t="shared" si="1"/>
        <v>0</v>
      </c>
      <c r="AJ11" s="463">
        <f t="shared" si="1"/>
        <v>0</v>
      </c>
      <c r="AK11" s="463">
        <f t="shared" si="1"/>
        <v>0</v>
      </c>
      <c r="AL11" s="463">
        <f t="shared" si="1"/>
        <v>0</v>
      </c>
      <c r="AM11" s="463">
        <f t="shared" si="1"/>
        <v>0</v>
      </c>
      <c r="AN11" s="463">
        <f t="shared" si="1"/>
        <v>0</v>
      </c>
      <c r="AO11" s="463">
        <f t="shared" si="1"/>
        <v>0</v>
      </c>
      <c r="AP11" s="463">
        <f t="shared" si="1"/>
        <v>0</v>
      </c>
      <c r="AQ11" s="463">
        <f t="shared" si="1"/>
        <v>0</v>
      </c>
      <c r="AR11" s="463">
        <f t="shared" si="1"/>
        <v>0</v>
      </c>
    </row>
    <row r="12" spans="1:44" s="176" customFormat="1" ht="24" x14ac:dyDescent="0.2">
      <c r="A12" s="468" t="s">
        <v>608</v>
      </c>
      <c r="B12" s="469"/>
      <c r="C12" s="470">
        <f>C8+C11</f>
        <v>0</v>
      </c>
      <c r="D12" s="471"/>
      <c r="E12" s="472">
        <f>E8+E11</f>
        <v>0</v>
      </c>
      <c r="F12" s="472">
        <f t="shared" ref="F12:AR12" si="2">F8+F11</f>
        <v>0</v>
      </c>
      <c r="G12" s="472">
        <f t="shared" si="2"/>
        <v>0</v>
      </c>
      <c r="H12" s="472">
        <f t="shared" si="2"/>
        <v>0</v>
      </c>
      <c r="I12" s="472">
        <f t="shared" si="2"/>
        <v>0</v>
      </c>
      <c r="J12" s="472">
        <f t="shared" si="2"/>
        <v>0</v>
      </c>
      <c r="K12" s="472">
        <f t="shared" si="2"/>
        <v>0</v>
      </c>
      <c r="L12" s="472">
        <f t="shared" si="2"/>
        <v>0</v>
      </c>
      <c r="M12" s="472">
        <f t="shared" si="2"/>
        <v>0</v>
      </c>
      <c r="N12" s="472">
        <f t="shared" si="2"/>
        <v>0</v>
      </c>
      <c r="O12" s="472">
        <f t="shared" si="2"/>
        <v>0</v>
      </c>
      <c r="P12" s="472">
        <f t="shared" si="2"/>
        <v>0</v>
      </c>
      <c r="Q12" s="472">
        <f t="shared" si="2"/>
        <v>0</v>
      </c>
      <c r="R12" s="472">
        <f t="shared" si="2"/>
        <v>0</v>
      </c>
      <c r="S12" s="472">
        <f t="shared" si="2"/>
        <v>0</v>
      </c>
      <c r="T12" s="472">
        <f t="shared" si="2"/>
        <v>0</v>
      </c>
      <c r="U12" s="472">
        <f t="shared" si="2"/>
        <v>0</v>
      </c>
      <c r="V12" s="472">
        <f t="shared" si="2"/>
        <v>0</v>
      </c>
      <c r="W12" s="472">
        <f t="shared" si="2"/>
        <v>0</v>
      </c>
      <c r="X12" s="472">
        <f t="shared" si="2"/>
        <v>0</v>
      </c>
      <c r="Y12" s="472">
        <f t="shared" si="2"/>
        <v>0</v>
      </c>
      <c r="Z12" s="472">
        <f t="shared" si="2"/>
        <v>0</v>
      </c>
      <c r="AA12" s="472">
        <f t="shared" si="2"/>
        <v>0</v>
      </c>
      <c r="AB12" s="472">
        <f t="shared" si="2"/>
        <v>0</v>
      </c>
      <c r="AC12" s="472">
        <f t="shared" si="2"/>
        <v>0</v>
      </c>
      <c r="AD12" s="472">
        <f t="shared" si="2"/>
        <v>0</v>
      </c>
      <c r="AE12" s="472">
        <f t="shared" si="2"/>
        <v>0</v>
      </c>
      <c r="AF12" s="472">
        <f t="shared" si="2"/>
        <v>0</v>
      </c>
      <c r="AG12" s="472">
        <f t="shared" si="2"/>
        <v>0</v>
      </c>
      <c r="AH12" s="472">
        <f t="shared" si="2"/>
        <v>0</v>
      </c>
      <c r="AI12" s="472">
        <f t="shared" si="2"/>
        <v>0</v>
      </c>
      <c r="AJ12" s="472">
        <f t="shared" si="2"/>
        <v>0</v>
      </c>
      <c r="AK12" s="472">
        <f t="shared" si="2"/>
        <v>0</v>
      </c>
      <c r="AL12" s="472">
        <f t="shared" si="2"/>
        <v>0</v>
      </c>
      <c r="AM12" s="472">
        <f t="shared" si="2"/>
        <v>0</v>
      </c>
      <c r="AN12" s="472">
        <f t="shared" si="2"/>
        <v>0</v>
      </c>
      <c r="AO12" s="472">
        <f t="shared" si="2"/>
        <v>0</v>
      </c>
      <c r="AP12" s="472">
        <f t="shared" si="2"/>
        <v>0</v>
      </c>
      <c r="AQ12" s="472">
        <f t="shared" si="2"/>
        <v>0</v>
      </c>
      <c r="AR12" s="472">
        <f t="shared" si="2"/>
        <v>0</v>
      </c>
    </row>
    <row r="13" spans="1:44" s="172" customFormat="1" x14ac:dyDescent="0.2">
      <c r="A13" s="43" t="s">
        <v>609</v>
      </c>
      <c r="B13" s="451"/>
      <c r="C13" s="473" t="e">
        <f>SUM(E13:AR13)</f>
        <v>#DIV/0!</v>
      </c>
      <c r="D13" s="353"/>
      <c r="E13" s="454" t="e">
        <f>'5-Plan investitional'!E77</f>
        <v>#DIV/0!</v>
      </c>
      <c r="F13" s="454" t="e">
        <f>'5-Plan investitional'!F77</f>
        <v>#DIV/0!</v>
      </c>
      <c r="G13" s="454" t="e">
        <f>'5-Plan investitional'!G77</f>
        <v>#DIV/0!</v>
      </c>
      <c r="H13" s="454" t="e">
        <f>'5-Plan investitional'!H77</f>
        <v>#DIV/0!</v>
      </c>
      <c r="I13" s="454" t="e">
        <f>'5-Plan investitional'!I77</f>
        <v>#DIV/0!</v>
      </c>
      <c r="J13" s="454"/>
      <c r="K13" s="454"/>
      <c r="L13" s="454"/>
      <c r="M13" s="454"/>
      <c r="N13" s="454"/>
      <c r="O13" s="454"/>
      <c r="P13" s="454"/>
      <c r="Q13" s="454"/>
      <c r="R13" s="454"/>
      <c r="S13" s="454"/>
      <c r="T13" s="454"/>
      <c r="U13" s="454"/>
      <c r="V13" s="454"/>
      <c r="W13" s="454"/>
      <c r="X13" s="454"/>
      <c r="Y13" s="454"/>
      <c r="Z13" s="454"/>
      <c r="AA13" s="454"/>
      <c r="AB13" s="454"/>
      <c r="AC13" s="454"/>
      <c r="AD13" s="454"/>
      <c r="AE13" s="454"/>
      <c r="AF13" s="454"/>
      <c r="AG13" s="454"/>
      <c r="AH13" s="454"/>
      <c r="AI13" s="454"/>
      <c r="AJ13" s="454"/>
      <c r="AK13" s="454"/>
      <c r="AL13" s="454"/>
      <c r="AM13" s="454"/>
      <c r="AN13" s="454"/>
      <c r="AO13" s="454"/>
      <c r="AP13" s="454"/>
      <c r="AQ13" s="454"/>
      <c r="AR13" s="454"/>
    </row>
    <row r="14" spans="1:44" s="172" customFormat="1" ht="36" x14ac:dyDescent="0.2">
      <c r="A14" s="43" t="s">
        <v>610</v>
      </c>
      <c r="B14" s="451"/>
      <c r="C14" s="473">
        <f>SUM(E14:AR14)</f>
        <v>0</v>
      </c>
      <c r="D14" s="353"/>
      <c r="E14" s="454">
        <v>0</v>
      </c>
      <c r="F14" s="454">
        <v>0</v>
      </c>
      <c r="G14" s="454">
        <v>0</v>
      </c>
      <c r="H14" s="454">
        <v>0</v>
      </c>
      <c r="I14" s="454">
        <v>0</v>
      </c>
      <c r="J14" s="454">
        <v>0</v>
      </c>
      <c r="K14" s="454">
        <v>0</v>
      </c>
      <c r="L14" s="454">
        <v>0</v>
      </c>
      <c r="M14" s="454">
        <v>0</v>
      </c>
      <c r="N14" s="454">
        <v>0</v>
      </c>
      <c r="O14" s="454">
        <v>0</v>
      </c>
      <c r="P14" s="454">
        <v>0</v>
      </c>
      <c r="Q14" s="454">
        <v>0</v>
      </c>
      <c r="R14" s="454">
        <v>0</v>
      </c>
      <c r="S14" s="454">
        <v>0</v>
      </c>
      <c r="T14" s="454">
        <v>0</v>
      </c>
      <c r="U14" s="454">
        <v>0</v>
      </c>
      <c r="V14" s="454">
        <v>0</v>
      </c>
      <c r="W14" s="454">
        <v>0</v>
      </c>
      <c r="X14" s="454">
        <v>0</v>
      </c>
      <c r="Y14" s="454">
        <v>0</v>
      </c>
      <c r="Z14" s="454">
        <v>0</v>
      </c>
      <c r="AA14" s="454">
        <v>0</v>
      </c>
      <c r="AB14" s="454">
        <v>0</v>
      </c>
      <c r="AC14" s="454">
        <v>0</v>
      </c>
      <c r="AD14" s="454">
        <v>0</v>
      </c>
      <c r="AE14" s="454">
        <v>0</v>
      </c>
      <c r="AF14" s="454">
        <v>0</v>
      </c>
      <c r="AG14" s="454">
        <v>0</v>
      </c>
      <c r="AH14" s="454">
        <v>0</v>
      </c>
      <c r="AI14" s="454">
        <v>0</v>
      </c>
      <c r="AJ14" s="454">
        <v>0</v>
      </c>
      <c r="AK14" s="454">
        <v>0</v>
      </c>
      <c r="AL14" s="454">
        <v>0</v>
      </c>
      <c r="AM14" s="454">
        <v>0</v>
      </c>
      <c r="AN14" s="454">
        <v>0</v>
      </c>
      <c r="AO14" s="454">
        <v>0</v>
      </c>
      <c r="AP14" s="454">
        <v>0</v>
      </c>
      <c r="AQ14" s="454">
        <v>0</v>
      </c>
      <c r="AR14" s="454">
        <v>0</v>
      </c>
    </row>
    <row r="15" spans="1:44" s="172" customFormat="1" ht="15" customHeight="1" x14ac:dyDescent="0.2">
      <c r="A15" s="450" t="s">
        <v>611</v>
      </c>
      <c r="B15" s="451"/>
      <c r="C15" s="473">
        <f>SUM(E15:AR15)</f>
        <v>0</v>
      </c>
      <c r="D15" s="353"/>
      <c r="E15" s="454">
        <v>0</v>
      </c>
      <c r="F15" s="454">
        <v>0</v>
      </c>
      <c r="G15" s="454">
        <v>0</v>
      </c>
      <c r="H15" s="454">
        <v>0</v>
      </c>
      <c r="I15" s="454">
        <v>0</v>
      </c>
      <c r="J15" s="454">
        <v>0</v>
      </c>
      <c r="K15" s="454">
        <v>0</v>
      </c>
      <c r="L15" s="454">
        <v>0</v>
      </c>
      <c r="M15" s="454">
        <v>0</v>
      </c>
      <c r="N15" s="454">
        <v>0</v>
      </c>
      <c r="O15" s="454">
        <v>0</v>
      </c>
      <c r="P15" s="454">
        <v>0</v>
      </c>
      <c r="Q15" s="454">
        <v>0</v>
      </c>
      <c r="R15" s="454">
        <v>0</v>
      </c>
      <c r="S15" s="454">
        <v>0</v>
      </c>
      <c r="T15" s="454">
        <v>0</v>
      </c>
      <c r="U15" s="454">
        <v>0</v>
      </c>
      <c r="V15" s="454">
        <v>0</v>
      </c>
      <c r="W15" s="454">
        <v>0</v>
      </c>
      <c r="X15" s="454">
        <v>0</v>
      </c>
      <c r="Y15" s="454">
        <v>0</v>
      </c>
      <c r="Z15" s="454">
        <v>0</v>
      </c>
      <c r="AA15" s="454">
        <v>0</v>
      </c>
      <c r="AB15" s="454">
        <v>0</v>
      </c>
      <c r="AC15" s="454">
        <v>0</v>
      </c>
      <c r="AD15" s="454">
        <v>0</v>
      </c>
      <c r="AE15" s="454">
        <v>0</v>
      </c>
      <c r="AF15" s="454">
        <v>0</v>
      </c>
      <c r="AG15" s="454">
        <v>0</v>
      </c>
      <c r="AH15" s="454">
        <v>0</v>
      </c>
      <c r="AI15" s="454">
        <v>0</v>
      </c>
      <c r="AJ15" s="454">
        <v>0</v>
      </c>
      <c r="AK15" s="454">
        <v>0</v>
      </c>
      <c r="AL15" s="454">
        <v>0</v>
      </c>
      <c r="AM15" s="454">
        <v>0</v>
      </c>
      <c r="AN15" s="454">
        <v>0</v>
      </c>
      <c r="AO15" s="454">
        <v>0</v>
      </c>
      <c r="AP15" s="454">
        <v>0</v>
      </c>
      <c r="AQ15" s="454">
        <v>0</v>
      </c>
      <c r="AR15" s="454">
        <v>0</v>
      </c>
    </row>
    <row r="16" spans="1:44" s="172" customFormat="1" ht="15" customHeight="1" x14ac:dyDescent="0.2">
      <c r="A16" s="43" t="s">
        <v>612</v>
      </c>
      <c r="B16" s="451"/>
      <c r="C16" s="473">
        <f>SUM(E16:AR16)</f>
        <v>0</v>
      </c>
      <c r="D16" s="353"/>
      <c r="E16" s="454">
        <v>0</v>
      </c>
      <c r="F16" s="454">
        <v>0</v>
      </c>
      <c r="G16" s="454">
        <v>0</v>
      </c>
      <c r="H16" s="454">
        <v>0</v>
      </c>
      <c r="I16" s="454">
        <v>0</v>
      </c>
      <c r="J16" s="454">
        <v>0</v>
      </c>
      <c r="K16" s="454">
        <v>0</v>
      </c>
      <c r="L16" s="454">
        <v>0</v>
      </c>
      <c r="M16" s="454">
        <v>0</v>
      </c>
      <c r="N16" s="454">
        <v>0</v>
      </c>
      <c r="O16" s="454">
        <v>0</v>
      </c>
      <c r="P16" s="454">
        <v>0</v>
      </c>
      <c r="Q16" s="454">
        <v>0</v>
      </c>
      <c r="R16" s="454">
        <v>0</v>
      </c>
      <c r="S16" s="454">
        <v>0</v>
      </c>
      <c r="T16" s="454">
        <v>0</v>
      </c>
      <c r="U16" s="454">
        <v>0</v>
      </c>
      <c r="V16" s="454">
        <v>0</v>
      </c>
      <c r="W16" s="454">
        <v>0</v>
      </c>
      <c r="X16" s="454">
        <v>0</v>
      </c>
      <c r="Y16" s="454">
        <v>0</v>
      </c>
      <c r="Z16" s="454">
        <v>0</v>
      </c>
      <c r="AA16" s="454">
        <v>0</v>
      </c>
      <c r="AB16" s="454">
        <v>0</v>
      </c>
      <c r="AC16" s="454">
        <v>0</v>
      </c>
      <c r="AD16" s="454">
        <v>0</v>
      </c>
      <c r="AE16" s="454">
        <v>0</v>
      </c>
      <c r="AF16" s="454">
        <v>0</v>
      </c>
      <c r="AG16" s="454">
        <v>0</v>
      </c>
      <c r="AH16" s="454">
        <v>0</v>
      </c>
      <c r="AI16" s="454">
        <v>0</v>
      </c>
      <c r="AJ16" s="454">
        <v>0</v>
      </c>
      <c r="AK16" s="454">
        <v>0</v>
      </c>
      <c r="AL16" s="454">
        <v>0</v>
      </c>
      <c r="AM16" s="454">
        <v>0</v>
      </c>
      <c r="AN16" s="454">
        <v>0</v>
      </c>
      <c r="AO16" s="454">
        <v>0</v>
      </c>
      <c r="AP16" s="454">
        <v>0</v>
      </c>
      <c r="AQ16" s="454">
        <v>0</v>
      </c>
      <c r="AR16" s="454">
        <v>0</v>
      </c>
    </row>
    <row r="17" spans="1:44" s="176" customFormat="1" ht="24" x14ac:dyDescent="0.2">
      <c r="A17" s="468" t="s">
        <v>613</v>
      </c>
      <c r="B17" s="469"/>
      <c r="C17" s="470" t="e">
        <f>C13-C15-C16</f>
        <v>#DIV/0!</v>
      </c>
      <c r="D17" s="471">
        <f>D13+D14-D15-D16</f>
        <v>0</v>
      </c>
      <c r="E17" s="472" t="e">
        <f>E13+E14-E15-E16</f>
        <v>#DIV/0!</v>
      </c>
      <c r="F17" s="472" t="e">
        <f t="shared" ref="F17:AR17" si="3">F13+F14-F15-F16</f>
        <v>#DIV/0!</v>
      </c>
      <c r="G17" s="472" t="e">
        <f t="shared" si="3"/>
        <v>#DIV/0!</v>
      </c>
      <c r="H17" s="472" t="e">
        <f t="shared" si="3"/>
        <v>#DIV/0!</v>
      </c>
      <c r="I17" s="472" t="e">
        <f t="shared" si="3"/>
        <v>#DIV/0!</v>
      </c>
      <c r="J17" s="472">
        <f t="shared" si="3"/>
        <v>0</v>
      </c>
      <c r="K17" s="472">
        <f t="shared" si="3"/>
        <v>0</v>
      </c>
      <c r="L17" s="472">
        <f t="shared" si="3"/>
        <v>0</v>
      </c>
      <c r="M17" s="472">
        <f t="shared" si="3"/>
        <v>0</v>
      </c>
      <c r="N17" s="472">
        <f t="shared" si="3"/>
        <v>0</v>
      </c>
      <c r="O17" s="472">
        <f t="shared" si="3"/>
        <v>0</v>
      </c>
      <c r="P17" s="472">
        <f t="shared" si="3"/>
        <v>0</v>
      </c>
      <c r="Q17" s="472">
        <f t="shared" si="3"/>
        <v>0</v>
      </c>
      <c r="R17" s="472">
        <f t="shared" si="3"/>
        <v>0</v>
      </c>
      <c r="S17" s="472">
        <f t="shared" si="3"/>
        <v>0</v>
      </c>
      <c r="T17" s="472">
        <f t="shared" si="3"/>
        <v>0</v>
      </c>
      <c r="U17" s="472">
        <f t="shared" si="3"/>
        <v>0</v>
      </c>
      <c r="V17" s="472">
        <f t="shared" si="3"/>
        <v>0</v>
      </c>
      <c r="W17" s="472">
        <f t="shared" si="3"/>
        <v>0</v>
      </c>
      <c r="X17" s="472">
        <f t="shared" si="3"/>
        <v>0</v>
      </c>
      <c r="Y17" s="472">
        <f t="shared" si="3"/>
        <v>0</v>
      </c>
      <c r="Z17" s="472">
        <f t="shared" si="3"/>
        <v>0</v>
      </c>
      <c r="AA17" s="472">
        <f t="shared" si="3"/>
        <v>0</v>
      </c>
      <c r="AB17" s="472">
        <f t="shared" si="3"/>
        <v>0</v>
      </c>
      <c r="AC17" s="472">
        <f t="shared" si="3"/>
        <v>0</v>
      </c>
      <c r="AD17" s="472">
        <f t="shared" si="3"/>
        <v>0</v>
      </c>
      <c r="AE17" s="472">
        <f t="shared" si="3"/>
        <v>0</v>
      </c>
      <c r="AF17" s="472">
        <f t="shared" si="3"/>
        <v>0</v>
      </c>
      <c r="AG17" s="472">
        <f t="shared" si="3"/>
        <v>0</v>
      </c>
      <c r="AH17" s="472">
        <f t="shared" si="3"/>
        <v>0</v>
      </c>
      <c r="AI17" s="472">
        <f t="shared" si="3"/>
        <v>0</v>
      </c>
      <c r="AJ17" s="472">
        <f t="shared" si="3"/>
        <v>0</v>
      </c>
      <c r="AK17" s="472">
        <f t="shared" si="3"/>
        <v>0</v>
      </c>
      <c r="AL17" s="472">
        <f t="shared" si="3"/>
        <v>0</v>
      </c>
      <c r="AM17" s="472">
        <f t="shared" si="3"/>
        <v>0</v>
      </c>
      <c r="AN17" s="472">
        <f t="shared" si="3"/>
        <v>0</v>
      </c>
      <c r="AO17" s="472">
        <f t="shared" si="3"/>
        <v>0</v>
      </c>
      <c r="AP17" s="472">
        <f t="shared" si="3"/>
        <v>0</v>
      </c>
      <c r="AQ17" s="472">
        <f t="shared" si="3"/>
        <v>0</v>
      </c>
      <c r="AR17" s="472">
        <f t="shared" si="3"/>
        <v>0</v>
      </c>
    </row>
    <row r="18" spans="1:44" s="176" customFormat="1" x14ac:dyDescent="0.2">
      <c r="A18" s="468" t="s">
        <v>614</v>
      </c>
      <c r="B18" s="469"/>
      <c r="C18" s="470" t="e">
        <f>C8+C17+C11</f>
        <v>#DIV/0!</v>
      </c>
      <c r="D18" s="471">
        <f t="shared" ref="D18" si="4">D8+D17+D11</f>
        <v>0</v>
      </c>
      <c r="E18" s="472" t="e">
        <f>E8+E17+E11</f>
        <v>#DIV/0!</v>
      </c>
      <c r="F18" s="472" t="e">
        <f t="shared" ref="F18:AR18" si="5">F8+F17+F11</f>
        <v>#DIV/0!</v>
      </c>
      <c r="G18" s="472" t="e">
        <f t="shared" si="5"/>
        <v>#DIV/0!</v>
      </c>
      <c r="H18" s="472" t="e">
        <f t="shared" si="5"/>
        <v>#DIV/0!</v>
      </c>
      <c r="I18" s="472" t="e">
        <f t="shared" si="5"/>
        <v>#DIV/0!</v>
      </c>
      <c r="J18" s="472">
        <f t="shared" si="5"/>
        <v>0</v>
      </c>
      <c r="K18" s="472">
        <f t="shared" si="5"/>
        <v>0</v>
      </c>
      <c r="L18" s="472">
        <f t="shared" si="5"/>
        <v>0</v>
      </c>
      <c r="M18" s="472">
        <f t="shared" si="5"/>
        <v>0</v>
      </c>
      <c r="N18" s="472">
        <f t="shared" si="5"/>
        <v>0</v>
      </c>
      <c r="O18" s="472">
        <f t="shared" si="5"/>
        <v>0</v>
      </c>
      <c r="P18" s="472">
        <f t="shared" si="5"/>
        <v>0</v>
      </c>
      <c r="Q18" s="472">
        <f t="shared" si="5"/>
        <v>0</v>
      </c>
      <c r="R18" s="472">
        <f t="shared" si="5"/>
        <v>0</v>
      </c>
      <c r="S18" s="472">
        <f t="shared" si="5"/>
        <v>0</v>
      </c>
      <c r="T18" s="472">
        <f t="shared" si="5"/>
        <v>0</v>
      </c>
      <c r="U18" s="472">
        <f t="shared" si="5"/>
        <v>0</v>
      </c>
      <c r="V18" s="472">
        <f t="shared" si="5"/>
        <v>0</v>
      </c>
      <c r="W18" s="472">
        <f t="shared" si="5"/>
        <v>0</v>
      </c>
      <c r="X18" s="472">
        <f t="shared" si="5"/>
        <v>0</v>
      </c>
      <c r="Y18" s="472">
        <f t="shared" si="5"/>
        <v>0</v>
      </c>
      <c r="Z18" s="472">
        <f t="shared" si="5"/>
        <v>0</v>
      </c>
      <c r="AA18" s="472">
        <f t="shared" si="5"/>
        <v>0</v>
      </c>
      <c r="AB18" s="472">
        <f t="shared" si="5"/>
        <v>0</v>
      </c>
      <c r="AC18" s="472">
        <f t="shared" si="5"/>
        <v>0</v>
      </c>
      <c r="AD18" s="472">
        <f t="shared" si="5"/>
        <v>0</v>
      </c>
      <c r="AE18" s="472">
        <f t="shared" si="5"/>
        <v>0</v>
      </c>
      <c r="AF18" s="472">
        <f t="shared" si="5"/>
        <v>0</v>
      </c>
      <c r="AG18" s="472">
        <f t="shared" si="5"/>
        <v>0</v>
      </c>
      <c r="AH18" s="472">
        <f t="shared" si="5"/>
        <v>0</v>
      </c>
      <c r="AI18" s="472">
        <f t="shared" si="5"/>
        <v>0</v>
      </c>
      <c r="AJ18" s="472">
        <f t="shared" si="5"/>
        <v>0</v>
      </c>
      <c r="AK18" s="472">
        <f t="shared" si="5"/>
        <v>0</v>
      </c>
      <c r="AL18" s="472">
        <f t="shared" si="5"/>
        <v>0</v>
      </c>
      <c r="AM18" s="472">
        <f t="shared" si="5"/>
        <v>0</v>
      </c>
      <c r="AN18" s="472">
        <f t="shared" si="5"/>
        <v>0</v>
      </c>
      <c r="AO18" s="472">
        <f t="shared" si="5"/>
        <v>0</v>
      </c>
      <c r="AP18" s="472">
        <f t="shared" si="5"/>
        <v>0</v>
      </c>
      <c r="AQ18" s="472">
        <f t="shared" si="5"/>
        <v>0</v>
      </c>
      <c r="AR18" s="472">
        <f t="shared" si="5"/>
        <v>0</v>
      </c>
    </row>
    <row r="19" spans="1:44" s="176" customFormat="1" x14ac:dyDescent="0.2">
      <c r="A19" s="468" t="s">
        <v>615</v>
      </c>
      <c r="B19" s="469"/>
      <c r="C19" s="470"/>
      <c r="D19" s="474">
        <f>D18</f>
        <v>0</v>
      </c>
      <c r="E19" s="472" t="e">
        <f>E18</f>
        <v>#DIV/0!</v>
      </c>
      <c r="F19" s="472" t="e">
        <f t="shared" ref="F19:AR19" si="6">F18</f>
        <v>#DIV/0!</v>
      </c>
      <c r="G19" s="472" t="e">
        <f t="shared" si="6"/>
        <v>#DIV/0!</v>
      </c>
      <c r="H19" s="472" t="e">
        <f t="shared" si="6"/>
        <v>#DIV/0!</v>
      </c>
      <c r="I19" s="472" t="e">
        <f t="shared" si="6"/>
        <v>#DIV/0!</v>
      </c>
      <c r="J19" s="472">
        <f t="shared" si="6"/>
        <v>0</v>
      </c>
      <c r="K19" s="472">
        <f t="shared" si="6"/>
        <v>0</v>
      </c>
      <c r="L19" s="472">
        <f t="shared" si="6"/>
        <v>0</v>
      </c>
      <c r="M19" s="472">
        <f t="shared" si="6"/>
        <v>0</v>
      </c>
      <c r="N19" s="472">
        <f t="shared" si="6"/>
        <v>0</v>
      </c>
      <c r="O19" s="472">
        <f t="shared" si="6"/>
        <v>0</v>
      </c>
      <c r="P19" s="472">
        <f t="shared" si="6"/>
        <v>0</v>
      </c>
      <c r="Q19" s="472">
        <f t="shared" si="6"/>
        <v>0</v>
      </c>
      <c r="R19" s="472">
        <f t="shared" si="6"/>
        <v>0</v>
      </c>
      <c r="S19" s="472">
        <f t="shared" si="6"/>
        <v>0</v>
      </c>
      <c r="T19" s="472">
        <f t="shared" si="6"/>
        <v>0</v>
      </c>
      <c r="U19" s="472">
        <f t="shared" si="6"/>
        <v>0</v>
      </c>
      <c r="V19" s="472">
        <f t="shared" si="6"/>
        <v>0</v>
      </c>
      <c r="W19" s="472">
        <f t="shared" si="6"/>
        <v>0</v>
      </c>
      <c r="X19" s="472">
        <f t="shared" si="6"/>
        <v>0</v>
      </c>
      <c r="Y19" s="472">
        <f t="shared" si="6"/>
        <v>0</v>
      </c>
      <c r="Z19" s="472">
        <f t="shared" si="6"/>
        <v>0</v>
      </c>
      <c r="AA19" s="472">
        <f t="shared" si="6"/>
        <v>0</v>
      </c>
      <c r="AB19" s="472">
        <f t="shared" si="6"/>
        <v>0</v>
      </c>
      <c r="AC19" s="472">
        <f t="shared" si="6"/>
        <v>0</v>
      </c>
      <c r="AD19" s="472">
        <f t="shared" si="6"/>
        <v>0</v>
      </c>
      <c r="AE19" s="472">
        <f t="shared" si="6"/>
        <v>0</v>
      </c>
      <c r="AF19" s="472">
        <f t="shared" si="6"/>
        <v>0</v>
      </c>
      <c r="AG19" s="472">
        <f t="shared" si="6"/>
        <v>0</v>
      </c>
      <c r="AH19" s="472">
        <f t="shared" si="6"/>
        <v>0</v>
      </c>
      <c r="AI19" s="472">
        <f t="shared" si="6"/>
        <v>0</v>
      </c>
      <c r="AJ19" s="472">
        <f t="shared" si="6"/>
        <v>0</v>
      </c>
      <c r="AK19" s="472">
        <f t="shared" si="6"/>
        <v>0</v>
      </c>
      <c r="AL19" s="472">
        <f t="shared" si="6"/>
        <v>0</v>
      </c>
      <c r="AM19" s="472">
        <f t="shared" si="6"/>
        <v>0</v>
      </c>
      <c r="AN19" s="472">
        <f t="shared" si="6"/>
        <v>0</v>
      </c>
      <c r="AO19" s="472">
        <f t="shared" si="6"/>
        <v>0</v>
      </c>
      <c r="AP19" s="472">
        <f t="shared" si="6"/>
        <v>0</v>
      </c>
      <c r="AQ19" s="472">
        <f t="shared" si="6"/>
        <v>0</v>
      </c>
      <c r="AR19" s="472">
        <f t="shared" si="6"/>
        <v>0</v>
      </c>
    </row>
    <row r="20" spans="1:44" s="172" customFormat="1" x14ac:dyDescent="0.2">
      <c r="A20" s="43"/>
      <c r="B20" s="451"/>
      <c r="C20" s="475"/>
      <c r="D20" s="475"/>
      <c r="E20" s="440"/>
      <c r="F20" s="440"/>
      <c r="G20" s="440"/>
      <c r="H20" s="440"/>
      <c r="I20" s="440"/>
      <c r="J20" s="440"/>
      <c r="K20" s="440"/>
      <c r="L20" s="440"/>
    </row>
    <row r="21" spans="1:44" s="172" customFormat="1" x14ac:dyDescent="0.2">
      <c r="A21" s="43"/>
      <c r="B21" s="451"/>
      <c r="C21" s="475"/>
      <c r="D21" s="475"/>
      <c r="E21" s="440"/>
      <c r="F21" s="440"/>
      <c r="G21" s="440"/>
      <c r="H21" s="440"/>
      <c r="I21" s="440"/>
      <c r="J21" s="440"/>
      <c r="K21" s="440"/>
      <c r="L21" s="440"/>
    </row>
    <row r="22" spans="1:44" s="172" customFormat="1" x14ac:dyDescent="0.2">
      <c r="A22" s="476" t="s">
        <v>616</v>
      </c>
      <c r="B22" s="477"/>
      <c r="C22" s="478"/>
      <c r="D22" s="478"/>
      <c r="E22" s="478" t="e">
        <f>IF(AND(E19&gt;=0,F19&gt;=0,G19&gt;=0,H19&gt;=0,I19&gt;=0,J19&gt;=0,K19&gt;=0,L19&gt;=0,M19&gt;=0,N19&gt;=0,O19&gt;=0,P19&gt;=0,Q19&gt;=0,R19&gt;=0,S19&gt;=0,T19&gt;=0,U19&gt;=0,V19&gt;=0,W19&gt;=0,X19&gt;=0,AA19&gt;=0,Y19&gt;=0,Z19&gt;=0,AB19&gt;=0,AC19&gt;=0,AD19&gt;=0,AE19&gt;=0,AF19&gt;=0,AG19&gt;=0,AH19&gt;=0,AI19&gt;=0,AJ19&gt;=0,AK19&gt;=0,AL19&gt;=0),"DA","NU")</f>
        <v>#DIV/0!</v>
      </c>
      <c r="F22" s="478" t="str">
        <f>IF(AND(AM19&gt;=0,AN19&gt;=0,AO19&gt;=0,AP19&gt;=0,AR19&gt;=0,AQ19&gt;=0,AR19&gt;=0),"DA","NU")</f>
        <v>DA</v>
      </c>
      <c r="G22" s="440"/>
      <c r="H22" s="440"/>
      <c r="I22" s="440"/>
      <c r="J22" s="440"/>
      <c r="K22" s="440"/>
      <c r="L22" s="440"/>
    </row>
  </sheetData>
  <mergeCells count="2">
    <mergeCell ref="A1:G1"/>
    <mergeCell ref="E4:X4"/>
  </mergeCells>
  <conditionalFormatting sqref="C22">
    <cfRule type="containsText" dxfId="4" priority="1" operator="containsText" text="NU">
      <formula>NOT(ISERROR(SEARCH("NU",C22)))</formula>
    </cfRule>
  </conditionalFormatting>
  <conditionalFormatting sqref="D19:AR19">
    <cfRule type="cellIs" dxfId="3" priority="2" operator="lessThan">
      <formula>0</formula>
    </cfRule>
  </conditionalFormatting>
  <conditionalFormatting sqref="E22:F22">
    <cfRule type="containsText" dxfId="2" priority="4" operator="containsText" text="NU">
      <formula>NOT(ISERROR(SEARCH("NU",E22)))</formula>
    </cfRule>
  </conditionalFormatting>
  <pageMargins left="0.45" right="0.45" top="0.75" bottom="0.5" header="0.3" footer="0.3"/>
  <pageSetup paperSize="9"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R162"/>
  <sheetViews>
    <sheetView workbookViewId="0">
      <selection activeCell="H34" sqref="H34"/>
    </sheetView>
  </sheetViews>
  <sheetFormatPr defaultColWidth="9.28515625" defaultRowHeight="12" x14ac:dyDescent="0.2"/>
  <cols>
    <col min="1" max="1" width="27.42578125" style="43" customWidth="1"/>
    <col min="2" max="2" width="13" style="480" customWidth="1"/>
    <col min="3" max="3" width="12.28515625" style="511" customWidth="1"/>
    <col min="4" max="12" width="10.5703125" style="480" customWidth="1"/>
    <col min="13" max="21" width="9.28515625" style="18"/>
    <col min="22" max="22" width="9.28515625" style="481"/>
    <col min="23" max="16384" width="9.28515625" style="18"/>
  </cols>
  <sheetData>
    <row r="1" spans="1:42" x14ac:dyDescent="0.2">
      <c r="A1" s="739" t="s">
        <v>617</v>
      </c>
      <c r="B1" s="739"/>
      <c r="C1" s="739"/>
      <c r="D1" s="739"/>
      <c r="E1" s="739"/>
      <c r="F1" s="739"/>
      <c r="G1" s="479"/>
      <c r="H1" s="479"/>
      <c r="I1" s="479"/>
      <c r="J1" s="479"/>
      <c r="K1" s="479"/>
    </row>
    <row r="2" spans="1:42" x14ac:dyDescent="0.2">
      <c r="A2" s="740" t="s">
        <v>618</v>
      </c>
      <c r="B2" s="740"/>
      <c r="C2" s="740"/>
      <c r="D2" s="740"/>
      <c r="E2" s="740"/>
      <c r="F2" s="740"/>
      <c r="G2" s="740"/>
      <c r="H2" s="740"/>
      <c r="I2" s="740"/>
      <c r="J2" s="740"/>
      <c r="K2" s="740"/>
    </row>
    <row r="3" spans="1:42" x14ac:dyDescent="0.2">
      <c r="A3" s="482"/>
      <c r="B3" s="482"/>
      <c r="C3" s="482"/>
      <c r="D3" s="482"/>
      <c r="E3" s="482"/>
      <c r="F3" s="482"/>
      <c r="G3" s="482"/>
      <c r="H3" s="482"/>
      <c r="I3" s="482"/>
      <c r="J3" s="482"/>
      <c r="K3" s="482"/>
    </row>
    <row r="4" spans="1:42" ht="36" x14ac:dyDescent="0.2">
      <c r="A4" s="483" t="s">
        <v>619</v>
      </c>
      <c r="B4" s="484" t="s">
        <v>620</v>
      </c>
      <c r="C4" s="482" t="s">
        <v>621</v>
      </c>
      <c r="D4" s="485">
        <f>B5+E62</f>
        <v>0</v>
      </c>
      <c r="E4" s="482"/>
      <c r="F4" s="482"/>
      <c r="G4" s="482"/>
      <c r="H4" s="482"/>
      <c r="I4" s="482"/>
      <c r="J4" s="482"/>
      <c r="K4" s="482"/>
    </row>
    <row r="5" spans="1:42" ht="24" x14ac:dyDescent="0.2">
      <c r="A5" s="43" t="s">
        <v>622</v>
      </c>
      <c r="B5" s="486">
        <f>COUNTIF('5-Plan investitional'!E61:I61,"&gt;0")</f>
        <v>0</v>
      </c>
      <c r="C5" s="487"/>
    </row>
    <row r="6" spans="1:42" x14ac:dyDescent="0.2">
      <c r="A6" s="103" t="s">
        <v>235</v>
      </c>
      <c r="B6" s="488">
        <v>5.3999999999999999E-2</v>
      </c>
      <c r="C6" s="487"/>
    </row>
    <row r="7" spans="1:42" x14ac:dyDescent="0.2">
      <c r="C7" s="487"/>
    </row>
    <row r="8" spans="1:42" x14ac:dyDescent="0.2">
      <c r="A8" s="489" t="s">
        <v>235</v>
      </c>
      <c r="B8" s="490">
        <f>B6</f>
        <v>5.3999999999999999E-2</v>
      </c>
      <c r="C8" s="741" t="s">
        <v>623</v>
      </c>
      <c r="D8" s="742"/>
      <c r="E8" s="742"/>
      <c r="F8" s="742"/>
      <c r="G8" s="742"/>
      <c r="H8" s="742"/>
      <c r="I8" s="742"/>
      <c r="J8" s="742"/>
      <c r="K8" s="742"/>
      <c r="L8" s="742"/>
      <c r="M8" s="742"/>
      <c r="N8" s="742"/>
      <c r="O8" s="742"/>
      <c r="P8" s="742"/>
      <c r="Q8" s="742"/>
      <c r="R8" s="742"/>
      <c r="S8" s="742"/>
      <c r="T8" s="742"/>
      <c r="U8" s="742"/>
      <c r="V8" s="742"/>
    </row>
    <row r="9" spans="1:42" x14ac:dyDescent="0.2">
      <c r="A9" s="491"/>
      <c r="B9" s="492"/>
      <c r="C9" s="493">
        <v>0</v>
      </c>
      <c r="D9" s="493">
        <v>0</v>
      </c>
      <c r="E9" s="493">
        <v>1</v>
      </c>
      <c r="F9" s="493">
        <v>2</v>
      </c>
      <c r="G9" s="493">
        <v>3</v>
      </c>
      <c r="H9" s="493">
        <v>4</v>
      </c>
      <c r="I9" s="493">
        <v>5</v>
      </c>
      <c r="J9" s="493">
        <v>6</v>
      </c>
      <c r="K9" s="493">
        <v>7</v>
      </c>
      <c r="L9" s="493">
        <v>8</v>
      </c>
      <c r="M9" s="493">
        <v>9</v>
      </c>
      <c r="N9" s="493">
        <v>10</v>
      </c>
      <c r="O9" s="493">
        <v>11</v>
      </c>
      <c r="P9" s="493">
        <v>12</v>
      </c>
      <c r="Q9" s="493">
        <v>13</v>
      </c>
      <c r="R9" s="493">
        <v>14</v>
      </c>
      <c r="S9" s="493">
        <v>15</v>
      </c>
      <c r="T9" s="493">
        <v>16</v>
      </c>
      <c r="U9" s="493">
        <v>17</v>
      </c>
      <c r="V9" s="494">
        <v>18</v>
      </c>
      <c r="W9" s="494">
        <v>19</v>
      </c>
      <c r="X9" s="494">
        <v>20</v>
      </c>
      <c r="Y9" s="494">
        <v>21</v>
      </c>
      <c r="Z9" s="494">
        <v>22</v>
      </c>
      <c r="AA9" s="494">
        <v>23</v>
      </c>
      <c r="AB9" s="494">
        <v>24</v>
      </c>
      <c r="AC9" s="494">
        <v>25</v>
      </c>
      <c r="AD9" s="494">
        <v>26</v>
      </c>
      <c r="AE9" s="494">
        <v>27</v>
      </c>
      <c r="AF9" s="494">
        <v>28</v>
      </c>
      <c r="AG9" s="494">
        <v>29</v>
      </c>
      <c r="AH9" s="494">
        <v>30</v>
      </c>
      <c r="AI9" s="494">
        <v>31</v>
      </c>
      <c r="AJ9" s="494">
        <v>32</v>
      </c>
      <c r="AK9" s="494">
        <v>33</v>
      </c>
      <c r="AL9" s="494">
        <v>34</v>
      </c>
      <c r="AM9" s="494">
        <v>35</v>
      </c>
      <c r="AN9" s="494">
        <v>36</v>
      </c>
      <c r="AO9" s="494">
        <v>37</v>
      </c>
      <c r="AP9" s="494">
        <v>38</v>
      </c>
    </row>
    <row r="10" spans="1:42" x14ac:dyDescent="0.2">
      <c r="A10" s="495"/>
      <c r="B10" s="496"/>
      <c r="C10" s="497">
        <v>2023</v>
      </c>
      <c r="D10" s="497">
        <v>2024</v>
      </c>
      <c r="E10" s="497">
        <v>2025</v>
      </c>
      <c r="F10" s="497">
        <v>2026</v>
      </c>
      <c r="G10" s="497">
        <v>2027</v>
      </c>
      <c r="H10" s="497">
        <v>2028</v>
      </c>
      <c r="I10" s="497">
        <v>2029</v>
      </c>
      <c r="J10" s="497">
        <v>2030</v>
      </c>
      <c r="K10" s="497">
        <v>2031</v>
      </c>
      <c r="L10" s="497">
        <v>2032</v>
      </c>
      <c r="M10" s="497">
        <v>2033</v>
      </c>
      <c r="N10" s="497">
        <v>2034</v>
      </c>
      <c r="O10" s="497">
        <v>2035</v>
      </c>
      <c r="P10" s="497">
        <v>2036</v>
      </c>
      <c r="Q10" s="497">
        <v>2037</v>
      </c>
      <c r="R10" s="497">
        <v>2038</v>
      </c>
      <c r="S10" s="497">
        <v>2039</v>
      </c>
      <c r="T10" s="497">
        <v>2040</v>
      </c>
      <c r="U10" s="497">
        <v>2041</v>
      </c>
      <c r="V10" s="498">
        <v>2042</v>
      </c>
      <c r="W10" s="498">
        <v>2043</v>
      </c>
      <c r="X10" s="498">
        <v>2044</v>
      </c>
      <c r="Y10" s="498">
        <v>2045</v>
      </c>
      <c r="Z10" s="498">
        <v>2046</v>
      </c>
      <c r="AA10" s="498">
        <v>2047</v>
      </c>
      <c r="AB10" s="498">
        <v>2048</v>
      </c>
      <c r="AC10" s="498">
        <v>2049</v>
      </c>
      <c r="AD10" s="498">
        <v>2050</v>
      </c>
      <c r="AE10" s="498">
        <v>2051</v>
      </c>
      <c r="AF10" s="498">
        <v>2052</v>
      </c>
      <c r="AG10" s="498">
        <v>2053</v>
      </c>
      <c r="AH10" s="498">
        <v>2054</v>
      </c>
      <c r="AI10" s="498">
        <v>2055</v>
      </c>
      <c r="AJ10" s="498">
        <v>2056</v>
      </c>
      <c r="AK10" s="498">
        <v>2057</v>
      </c>
      <c r="AL10" s="498">
        <v>2058</v>
      </c>
      <c r="AM10" s="498">
        <v>2059</v>
      </c>
      <c r="AN10" s="498">
        <v>2060</v>
      </c>
      <c r="AO10" s="498">
        <v>2061</v>
      </c>
      <c r="AP10" s="498">
        <v>2062</v>
      </c>
    </row>
    <row r="11" spans="1:42" s="503" customFormat="1" x14ac:dyDescent="0.2">
      <c r="A11" s="499"/>
      <c r="B11" s="500"/>
      <c r="C11" s="501">
        <v>45291</v>
      </c>
      <c r="D11" s="501">
        <v>45657</v>
      </c>
      <c r="E11" s="501">
        <v>46022</v>
      </c>
      <c r="F11" s="501">
        <v>46387</v>
      </c>
      <c r="G11" s="501">
        <v>46752</v>
      </c>
      <c r="H11" s="501">
        <v>47118</v>
      </c>
      <c r="I11" s="501">
        <v>47483</v>
      </c>
      <c r="J11" s="501">
        <v>47848</v>
      </c>
      <c r="K11" s="501">
        <v>48213</v>
      </c>
      <c r="L11" s="501">
        <v>48579</v>
      </c>
      <c r="M11" s="501">
        <v>48944</v>
      </c>
      <c r="N11" s="501">
        <v>49309</v>
      </c>
      <c r="O11" s="501">
        <v>49674</v>
      </c>
      <c r="P11" s="501">
        <v>50040</v>
      </c>
      <c r="Q11" s="501">
        <v>50405</v>
      </c>
      <c r="R11" s="501">
        <v>50770</v>
      </c>
      <c r="S11" s="501">
        <v>51135</v>
      </c>
      <c r="T11" s="501">
        <v>51501</v>
      </c>
      <c r="U11" s="501">
        <v>51866</v>
      </c>
      <c r="V11" s="502">
        <v>52231</v>
      </c>
      <c r="W11" s="502">
        <v>52596</v>
      </c>
      <c r="X11" s="502">
        <v>52962</v>
      </c>
      <c r="Y11" s="502">
        <v>53327</v>
      </c>
      <c r="Z11" s="502">
        <v>53692</v>
      </c>
      <c r="AA11" s="502">
        <v>54057</v>
      </c>
      <c r="AB11" s="502">
        <v>54423</v>
      </c>
      <c r="AC11" s="502">
        <v>54788</v>
      </c>
      <c r="AD11" s="502">
        <v>55153</v>
      </c>
      <c r="AE11" s="502">
        <v>55518</v>
      </c>
      <c r="AF11" s="502">
        <v>55884</v>
      </c>
      <c r="AG11" s="502">
        <v>56249</v>
      </c>
      <c r="AH11" s="502">
        <v>56614</v>
      </c>
      <c r="AI11" s="502">
        <v>56979</v>
      </c>
      <c r="AJ11" s="502">
        <v>57345</v>
      </c>
      <c r="AK11" s="502">
        <v>57710</v>
      </c>
      <c r="AL11" s="502">
        <v>58075</v>
      </c>
      <c r="AM11" s="502">
        <v>58440</v>
      </c>
      <c r="AN11" s="502">
        <v>58806</v>
      </c>
      <c r="AO11" s="502">
        <v>59171</v>
      </c>
      <c r="AP11" s="502">
        <v>59536</v>
      </c>
    </row>
    <row r="12" spans="1:42" s="503" customFormat="1" x14ac:dyDescent="0.2">
      <c r="A12" s="499"/>
      <c r="B12" s="500"/>
      <c r="C12" s="493">
        <v>7</v>
      </c>
      <c r="D12" s="493">
        <v>12</v>
      </c>
      <c r="E12" s="493">
        <v>12</v>
      </c>
      <c r="F12" s="493">
        <v>12</v>
      </c>
      <c r="G12" s="493">
        <v>12</v>
      </c>
      <c r="H12" s="493">
        <v>12</v>
      </c>
      <c r="I12" s="493">
        <v>12</v>
      </c>
      <c r="J12" s="493">
        <v>12</v>
      </c>
      <c r="K12" s="493">
        <v>12</v>
      </c>
      <c r="L12" s="493">
        <v>12</v>
      </c>
      <c r="M12" s="493">
        <v>12</v>
      </c>
      <c r="N12" s="493">
        <v>12</v>
      </c>
      <c r="O12" s="493">
        <v>12</v>
      </c>
      <c r="P12" s="493">
        <v>12</v>
      </c>
      <c r="Q12" s="493">
        <v>12</v>
      </c>
      <c r="R12" s="493">
        <v>12</v>
      </c>
      <c r="S12" s="493">
        <v>12</v>
      </c>
      <c r="T12" s="493">
        <v>12</v>
      </c>
      <c r="U12" s="493">
        <v>12</v>
      </c>
      <c r="V12" s="494">
        <v>12</v>
      </c>
      <c r="W12" s="494">
        <v>12</v>
      </c>
      <c r="X12" s="494">
        <v>12</v>
      </c>
      <c r="Y12" s="494">
        <v>12</v>
      </c>
      <c r="Z12" s="494">
        <v>12</v>
      </c>
      <c r="AA12" s="494">
        <v>12</v>
      </c>
      <c r="AB12" s="494">
        <v>12</v>
      </c>
      <c r="AC12" s="494">
        <v>12</v>
      </c>
      <c r="AD12" s="494">
        <v>12</v>
      </c>
      <c r="AE12" s="494">
        <v>12</v>
      </c>
      <c r="AF12" s="494">
        <v>12</v>
      </c>
      <c r="AG12" s="494">
        <v>12</v>
      </c>
      <c r="AH12" s="494">
        <v>12</v>
      </c>
      <c r="AI12" s="494">
        <v>12</v>
      </c>
      <c r="AJ12" s="494">
        <v>12</v>
      </c>
      <c r="AK12" s="494">
        <v>12</v>
      </c>
      <c r="AL12" s="494">
        <v>12</v>
      </c>
      <c r="AM12" s="494">
        <v>12</v>
      </c>
      <c r="AN12" s="494">
        <v>12</v>
      </c>
      <c r="AO12" s="494">
        <v>12</v>
      </c>
      <c r="AP12" s="494">
        <v>12</v>
      </c>
    </row>
    <row r="13" spans="1:42" s="503" customFormat="1" x14ac:dyDescent="0.2">
      <c r="A13" s="499"/>
      <c r="B13" s="500"/>
      <c r="C13" s="493" t="s">
        <v>28</v>
      </c>
      <c r="D13" s="493" t="s">
        <v>28</v>
      </c>
      <c r="E13" s="493" t="s">
        <v>716</v>
      </c>
      <c r="F13" s="493" t="s">
        <v>716</v>
      </c>
      <c r="G13" s="493" t="s">
        <v>716</v>
      </c>
      <c r="H13" s="493" t="s">
        <v>716</v>
      </c>
      <c r="I13" s="493" t="s">
        <v>716</v>
      </c>
      <c r="J13" s="493" t="s">
        <v>716</v>
      </c>
      <c r="K13" s="493" t="s">
        <v>716</v>
      </c>
      <c r="L13" s="493" t="s">
        <v>716</v>
      </c>
      <c r="M13" s="493" t="s">
        <v>716</v>
      </c>
      <c r="N13" s="493" t="s">
        <v>716</v>
      </c>
      <c r="O13" s="493" t="s">
        <v>716</v>
      </c>
      <c r="P13" s="493" t="s">
        <v>716</v>
      </c>
      <c r="Q13" s="493" t="s">
        <v>716</v>
      </c>
      <c r="R13" s="493" t="s">
        <v>716</v>
      </c>
      <c r="S13" s="493" t="s">
        <v>716</v>
      </c>
      <c r="T13" s="493" t="s">
        <v>716</v>
      </c>
      <c r="U13" s="493" t="s">
        <v>716</v>
      </c>
      <c r="V13" s="494" t="s">
        <v>716</v>
      </c>
      <c r="W13" s="494" t="s">
        <v>716</v>
      </c>
      <c r="X13" s="494" t="s">
        <v>716</v>
      </c>
      <c r="Y13" s="494" t="s">
        <v>716</v>
      </c>
      <c r="Z13" s="494" t="s">
        <v>716</v>
      </c>
      <c r="AA13" s="494" t="s">
        <v>716</v>
      </c>
      <c r="AB13" s="494" t="s">
        <v>716</v>
      </c>
      <c r="AC13" s="494" t="s">
        <v>716</v>
      </c>
      <c r="AD13" s="494" t="s">
        <v>716</v>
      </c>
      <c r="AE13" s="494" t="s">
        <v>716</v>
      </c>
      <c r="AF13" s="494" t="s">
        <v>716</v>
      </c>
      <c r="AG13" s="494" t="s">
        <v>716</v>
      </c>
      <c r="AH13" s="494" t="s">
        <v>716</v>
      </c>
      <c r="AI13" s="494" t="s">
        <v>716</v>
      </c>
      <c r="AJ13" s="494" t="s">
        <v>716</v>
      </c>
      <c r="AK13" s="494" t="s">
        <v>716</v>
      </c>
      <c r="AL13" s="494" t="s">
        <v>716</v>
      </c>
      <c r="AM13" s="494" t="s">
        <v>716</v>
      </c>
      <c r="AN13" s="494" t="s">
        <v>716</v>
      </c>
      <c r="AO13" s="494" t="s">
        <v>716</v>
      </c>
      <c r="AP13" s="494" t="s">
        <v>716</v>
      </c>
    </row>
    <row r="14" spans="1:42" s="508" customFormat="1" x14ac:dyDescent="0.2">
      <c r="A14" s="504"/>
      <c r="B14" s="505" t="s">
        <v>624</v>
      </c>
      <c r="C14" s="506">
        <v>1</v>
      </c>
      <c r="D14" s="506">
        <v>2</v>
      </c>
      <c r="E14" s="506">
        <v>3</v>
      </c>
      <c r="F14" s="506">
        <v>4</v>
      </c>
      <c r="G14" s="506">
        <v>5</v>
      </c>
      <c r="H14" s="506">
        <v>6</v>
      </c>
      <c r="I14" s="506">
        <v>7</v>
      </c>
      <c r="J14" s="507">
        <v>8</v>
      </c>
      <c r="K14" s="507">
        <v>9</v>
      </c>
      <c r="L14" s="507">
        <v>10</v>
      </c>
      <c r="M14" s="507">
        <v>11</v>
      </c>
      <c r="N14" s="507">
        <v>12</v>
      </c>
      <c r="O14" s="507">
        <v>13</v>
      </c>
      <c r="P14" s="507">
        <v>14</v>
      </c>
      <c r="Q14" s="507">
        <v>15</v>
      </c>
      <c r="R14" s="507">
        <v>16</v>
      </c>
      <c r="S14" s="507">
        <v>17</v>
      </c>
      <c r="T14" s="507">
        <v>18</v>
      </c>
      <c r="U14" s="507">
        <v>19</v>
      </c>
      <c r="V14" s="507">
        <v>20</v>
      </c>
      <c r="W14" s="507">
        <v>21</v>
      </c>
      <c r="X14" s="507">
        <v>22</v>
      </c>
      <c r="Y14" s="507">
        <v>23</v>
      </c>
      <c r="Z14" s="507">
        <v>24</v>
      </c>
      <c r="AA14" s="507">
        <v>25</v>
      </c>
      <c r="AB14" s="507">
        <v>26</v>
      </c>
      <c r="AC14" s="507">
        <v>27</v>
      </c>
      <c r="AD14" s="507">
        <v>28</v>
      </c>
      <c r="AE14" s="507">
        <v>29</v>
      </c>
      <c r="AF14" s="507">
        <v>30</v>
      </c>
      <c r="AG14" s="507">
        <v>31</v>
      </c>
      <c r="AH14" s="507">
        <v>32</v>
      </c>
      <c r="AI14" s="507">
        <v>33</v>
      </c>
      <c r="AJ14" s="507">
        <v>34</v>
      </c>
      <c r="AK14" s="507">
        <v>35</v>
      </c>
      <c r="AL14" s="507">
        <v>36</v>
      </c>
      <c r="AM14" s="507">
        <v>37</v>
      </c>
      <c r="AN14" s="507">
        <v>38</v>
      </c>
      <c r="AO14" s="507">
        <v>39</v>
      </c>
      <c r="AP14" s="507">
        <v>40</v>
      </c>
    </row>
    <row r="15" spans="1:42" s="511" customFormat="1" x14ac:dyDescent="0.2">
      <c r="A15" s="153" t="s">
        <v>625</v>
      </c>
      <c r="B15" s="509">
        <f t="shared" ref="B15:B20" si="0">SUM(C15:AP15)</f>
        <v>0</v>
      </c>
      <c r="C15" s="510">
        <f>IF(C14&lt;=$D$4,'8-Proiectii financiare '!E274-SUM('8-Proiectii financiare '!E259:E271),0)</f>
        <v>0</v>
      </c>
      <c r="D15" s="510">
        <f>IF(D14&lt;=$D$4,'8-Proiectii financiare '!F274-SUM('8-Proiectii financiare '!F259:F271),0)</f>
        <v>0</v>
      </c>
      <c r="E15" s="510">
        <f>IF(E14&lt;=$D$4,'8-Proiectii financiare '!G274-SUM('8-Proiectii financiare '!G259:G271),0)</f>
        <v>0</v>
      </c>
      <c r="F15" s="510">
        <f>IF(F14&lt;=$D$4,'8-Proiectii financiare '!H274-SUM('8-Proiectii financiare '!H259:H271),0)</f>
        <v>0</v>
      </c>
      <c r="G15" s="510">
        <f>IF(G14&lt;=$D$4,'8-Proiectii financiare '!I274-SUM('8-Proiectii financiare '!I259:I271),0)</f>
        <v>0</v>
      </c>
      <c r="H15" s="510">
        <f>IF(H14&lt;=$D$4,'8-Proiectii financiare '!J274-SUM('8-Proiectii financiare '!J259:J271),0)</f>
        <v>0</v>
      </c>
      <c r="I15" s="510">
        <f>IF(I14&lt;=$D$4,'8-Proiectii financiare '!K274-SUM('8-Proiectii financiare '!K259:K271),0)</f>
        <v>0</v>
      </c>
      <c r="J15" s="510">
        <f>IF(J14&lt;=$D$4,'8-Proiectii financiare '!L274-SUM('8-Proiectii financiare '!L259:L271),0)</f>
        <v>0</v>
      </c>
      <c r="K15" s="510">
        <f>IF(K14&lt;=$D$4,'8-Proiectii financiare '!M274-SUM('8-Proiectii financiare '!M259:M271),0)</f>
        <v>0</v>
      </c>
      <c r="L15" s="510">
        <f>IF(L14&lt;=$D$4,'8-Proiectii financiare '!N274-SUM('8-Proiectii financiare '!N259:N271),0)</f>
        <v>0</v>
      </c>
      <c r="M15" s="510">
        <f>IF(M14&lt;=$D$4,'8-Proiectii financiare '!O274-SUM('8-Proiectii financiare '!O259:O271),0)</f>
        <v>0</v>
      </c>
      <c r="N15" s="510">
        <f>IF(N14&lt;=$D$4,'8-Proiectii financiare '!P274-SUM('8-Proiectii financiare '!P259:P271),0)</f>
        <v>0</v>
      </c>
      <c r="O15" s="510">
        <f>IF(O14&lt;=$D$4,'8-Proiectii financiare '!Q274-SUM('8-Proiectii financiare '!Q259:Q271),0)</f>
        <v>0</v>
      </c>
      <c r="P15" s="510">
        <f>IF(P14&lt;=$D$4,'8-Proiectii financiare '!R274-SUM('8-Proiectii financiare '!R259:R271),0)</f>
        <v>0</v>
      </c>
      <c r="Q15" s="510">
        <f>IF(Q14&lt;=$D$4,'8-Proiectii financiare '!S274-SUM('8-Proiectii financiare '!S259:S271),0)</f>
        <v>0</v>
      </c>
      <c r="R15" s="510">
        <f>IF(R14&lt;=$D$4,'8-Proiectii financiare '!T274-SUM('8-Proiectii financiare '!T259:T271),0)</f>
        <v>0</v>
      </c>
      <c r="S15" s="510">
        <f>IF(S14&lt;=$D$4,'8-Proiectii financiare '!U274-SUM('8-Proiectii financiare '!U259:U271),0)</f>
        <v>0</v>
      </c>
      <c r="T15" s="510">
        <f>IF(T14&lt;=$D$4,'8-Proiectii financiare '!V274-SUM('8-Proiectii financiare '!V259:V271),0)</f>
        <v>0</v>
      </c>
      <c r="U15" s="510">
        <f>IF(U14&lt;=$D$4,'8-Proiectii financiare '!W274-SUM('8-Proiectii financiare '!W259:W271),0)</f>
        <v>0</v>
      </c>
      <c r="V15" s="510">
        <f>IF(V14&lt;=$D$4,'8-Proiectii financiare '!X274-SUM('8-Proiectii financiare '!X259:X271),0)</f>
        <v>0</v>
      </c>
      <c r="W15" s="510">
        <f>IF(W14&lt;=$D$4,'8-Proiectii financiare '!Y274-SUM('8-Proiectii financiare '!Y259:Y271),0)</f>
        <v>0</v>
      </c>
      <c r="X15" s="510">
        <f>IF(X14&lt;=$D$4,'8-Proiectii financiare '!Z274-SUM('8-Proiectii financiare '!Z259:Z271),0)</f>
        <v>0</v>
      </c>
      <c r="Y15" s="510">
        <f>IF(Y14&lt;=$D$4,'8-Proiectii financiare '!AA274-SUM('8-Proiectii financiare '!AA259:AA271),0)</f>
        <v>0</v>
      </c>
      <c r="Z15" s="510">
        <f>IF(Z14&lt;=$D$4,'8-Proiectii financiare '!AB274-SUM('8-Proiectii financiare '!AB259:AB271),0)</f>
        <v>0</v>
      </c>
      <c r="AA15" s="510">
        <f>IF(AA14&lt;=$D$4,'8-Proiectii financiare '!AC274-SUM('8-Proiectii financiare '!AC259:AC271),0)</f>
        <v>0</v>
      </c>
      <c r="AB15" s="510">
        <f>IF(AB14&lt;=$D$4,'8-Proiectii financiare '!AD274-SUM('8-Proiectii financiare '!AD259:AD271),0)</f>
        <v>0</v>
      </c>
      <c r="AC15" s="510">
        <f>IF(AC14&lt;=$D$4,'8-Proiectii financiare '!AE274-SUM('8-Proiectii financiare '!AE259:AE271),0)</f>
        <v>0</v>
      </c>
      <c r="AD15" s="510">
        <f>IF(AD14&lt;=$D$4,'8-Proiectii financiare '!AF274-SUM('8-Proiectii financiare '!AF259:AF271),0)</f>
        <v>0</v>
      </c>
      <c r="AE15" s="510">
        <f>IF(AE14&lt;=$D$4,'8-Proiectii financiare '!AG274-SUM('8-Proiectii financiare '!AG259:AG271),0)</f>
        <v>0</v>
      </c>
      <c r="AF15" s="510">
        <f>IF(AF14&lt;=$D$4,'8-Proiectii financiare '!AH274-SUM('8-Proiectii financiare '!AH259:AH271),0)</f>
        <v>0</v>
      </c>
      <c r="AG15" s="510">
        <f>IF(AG14&lt;=$D$4,'8-Proiectii financiare '!AI274-SUM('8-Proiectii financiare '!AI259:AI271),0)</f>
        <v>0</v>
      </c>
      <c r="AH15" s="510">
        <f>IF(AH14&lt;=$D$4,'8-Proiectii financiare '!AJ274-SUM('8-Proiectii financiare '!AJ259:AJ271),0)</f>
        <v>0</v>
      </c>
      <c r="AI15" s="510">
        <f>IF(AI14&lt;=$D$4,'8-Proiectii financiare '!AK274-SUM('8-Proiectii financiare '!AK259:AK271),0)</f>
        <v>0</v>
      </c>
      <c r="AJ15" s="510">
        <f>IF(AJ14&lt;=$D$4,'8-Proiectii financiare '!AL274-SUM('8-Proiectii financiare '!AL259:AL271),0)</f>
        <v>0</v>
      </c>
      <c r="AK15" s="510">
        <f>IF(AK14&lt;=$D$4,'8-Proiectii financiare '!AM274-SUM('8-Proiectii financiare '!AM259:AM271),0)</f>
        <v>0</v>
      </c>
      <c r="AL15" s="510">
        <f>IF(AL14&lt;=$D$4,'8-Proiectii financiare '!AN274-SUM('8-Proiectii financiare '!AN259:AN271),0)</f>
        <v>0</v>
      </c>
      <c r="AM15" s="510">
        <f>IF(AM14&lt;=$D$4,'8-Proiectii financiare '!AO274-SUM('8-Proiectii financiare '!AO259:AO271),0)</f>
        <v>0</v>
      </c>
      <c r="AN15" s="510">
        <f>IF(AN14&lt;=$D$4,'8-Proiectii financiare '!AP274-SUM('8-Proiectii financiare '!AP259:AP271),0)</f>
        <v>0</v>
      </c>
      <c r="AO15" s="510">
        <f>IF(AO14&lt;=$D$4,'8-Proiectii financiare '!AQ274-SUM('8-Proiectii financiare '!AQ259:AQ271),0)</f>
        <v>0</v>
      </c>
      <c r="AP15" s="510">
        <f>IF(AP14&lt;=$D$4,'8-Proiectii financiare '!AR274-SUM('8-Proiectii financiare '!AR259:AR271),0)</f>
        <v>0</v>
      </c>
    </row>
    <row r="16" spans="1:42" s="514" customFormat="1" ht="36" x14ac:dyDescent="0.2">
      <c r="A16" s="512" t="s">
        <v>626</v>
      </c>
      <c r="B16" s="509">
        <f t="shared" si="0"/>
        <v>0</v>
      </c>
      <c r="C16" s="510"/>
      <c r="D16" s="510"/>
      <c r="E16" s="510"/>
      <c r="F16" s="510"/>
      <c r="G16" s="510"/>
      <c r="H16" s="510"/>
      <c r="I16" s="510"/>
      <c r="J16" s="510"/>
      <c r="K16" s="510"/>
      <c r="L16" s="510"/>
      <c r="M16" s="510"/>
      <c r="N16" s="510"/>
      <c r="O16" s="510"/>
      <c r="P16" s="510"/>
      <c r="Q16" s="510"/>
      <c r="R16" s="510"/>
      <c r="S16" s="510"/>
      <c r="T16" s="510"/>
      <c r="U16" s="510"/>
      <c r="V16" s="513"/>
      <c r="W16" s="513"/>
      <c r="X16" s="513"/>
      <c r="Y16" s="513"/>
      <c r="Z16" s="513"/>
      <c r="AA16" s="513"/>
      <c r="AB16" s="513"/>
      <c r="AC16" s="513"/>
      <c r="AD16" s="513"/>
      <c r="AE16" s="513"/>
      <c r="AF16" s="513"/>
      <c r="AG16" s="513"/>
      <c r="AH16" s="513"/>
      <c r="AI16" s="513"/>
      <c r="AJ16" s="513"/>
      <c r="AK16" s="513"/>
      <c r="AL16" s="513"/>
      <c r="AM16" s="513"/>
      <c r="AN16" s="513"/>
      <c r="AO16" s="513"/>
      <c r="AP16" s="513">
        <f>A65</f>
        <v>0</v>
      </c>
    </row>
    <row r="17" spans="1:42" s="517" customFormat="1" x14ac:dyDescent="0.2">
      <c r="A17" s="515" t="s">
        <v>627</v>
      </c>
      <c r="B17" s="509">
        <f t="shared" si="0"/>
        <v>0</v>
      </c>
      <c r="C17" s="158">
        <f>SUM(C15:C16)</f>
        <v>0</v>
      </c>
      <c r="D17" s="158">
        <f t="shared" ref="D17:AP17" si="1">SUM(D15:D16)</f>
        <v>0</v>
      </c>
      <c r="E17" s="158">
        <f t="shared" si="1"/>
        <v>0</v>
      </c>
      <c r="F17" s="158">
        <f t="shared" si="1"/>
        <v>0</v>
      </c>
      <c r="G17" s="158">
        <f t="shared" si="1"/>
        <v>0</v>
      </c>
      <c r="H17" s="158">
        <f t="shared" si="1"/>
        <v>0</v>
      </c>
      <c r="I17" s="158">
        <f t="shared" si="1"/>
        <v>0</v>
      </c>
      <c r="J17" s="158">
        <f t="shared" si="1"/>
        <v>0</v>
      </c>
      <c r="K17" s="158">
        <f t="shared" si="1"/>
        <v>0</v>
      </c>
      <c r="L17" s="158">
        <f t="shared" si="1"/>
        <v>0</v>
      </c>
      <c r="M17" s="158">
        <f t="shared" si="1"/>
        <v>0</v>
      </c>
      <c r="N17" s="158">
        <f t="shared" si="1"/>
        <v>0</v>
      </c>
      <c r="O17" s="158">
        <f t="shared" si="1"/>
        <v>0</v>
      </c>
      <c r="P17" s="158">
        <f t="shared" si="1"/>
        <v>0</v>
      </c>
      <c r="Q17" s="158">
        <f t="shared" si="1"/>
        <v>0</v>
      </c>
      <c r="R17" s="158">
        <f t="shared" si="1"/>
        <v>0</v>
      </c>
      <c r="S17" s="158">
        <f t="shared" si="1"/>
        <v>0</v>
      </c>
      <c r="T17" s="158">
        <f t="shared" si="1"/>
        <v>0</v>
      </c>
      <c r="U17" s="158">
        <f t="shared" si="1"/>
        <v>0</v>
      </c>
      <c r="V17" s="516">
        <f t="shared" si="1"/>
        <v>0</v>
      </c>
      <c r="W17" s="516">
        <f t="shared" si="1"/>
        <v>0</v>
      </c>
      <c r="X17" s="516">
        <f t="shared" si="1"/>
        <v>0</v>
      </c>
      <c r="Y17" s="516">
        <f t="shared" si="1"/>
        <v>0</v>
      </c>
      <c r="Z17" s="516">
        <f t="shared" si="1"/>
        <v>0</v>
      </c>
      <c r="AA17" s="516">
        <f t="shared" si="1"/>
        <v>0</v>
      </c>
      <c r="AB17" s="516">
        <f t="shared" si="1"/>
        <v>0</v>
      </c>
      <c r="AC17" s="516">
        <f t="shared" si="1"/>
        <v>0</v>
      </c>
      <c r="AD17" s="516">
        <f t="shared" si="1"/>
        <v>0</v>
      </c>
      <c r="AE17" s="516">
        <f t="shared" si="1"/>
        <v>0</v>
      </c>
      <c r="AF17" s="516">
        <f t="shared" si="1"/>
        <v>0</v>
      </c>
      <c r="AG17" s="516">
        <f t="shared" si="1"/>
        <v>0</v>
      </c>
      <c r="AH17" s="516">
        <f t="shared" si="1"/>
        <v>0</v>
      </c>
      <c r="AI17" s="516">
        <f t="shared" si="1"/>
        <v>0</v>
      </c>
      <c r="AJ17" s="516">
        <f t="shared" si="1"/>
        <v>0</v>
      </c>
      <c r="AK17" s="516">
        <f t="shared" si="1"/>
        <v>0</v>
      </c>
      <c r="AL17" s="516">
        <f t="shared" si="1"/>
        <v>0</v>
      </c>
      <c r="AM17" s="516">
        <f t="shared" si="1"/>
        <v>0</v>
      </c>
      <c r="AN17" s="516">
        <f t="shared" si="1"/>
        <v>0</v>
      </c>
      <c r="AO17" s="516">
        <f t="shared" si="1"/>
        <v>0</v>
      </c>
      <c r="AP17" s="516">
        <f t="shared" si="1"/>
        <v>0</v>
      </c>
    </row>
    <row r="18" spans="1:42" s="511" customFormat="1" x14ac:dyDescent="0.2">
      <c r="A18" s="153" t="s">
        <v>628</v>
      </c>
      <c r="B18" s="509">
        <f t="shared" si="0"/>
        <v>0</v>
      </c>
      <c r="C18" s="510">
        <f>IF(C14&lt;=$D$4,'8-Proiectii financiare '!E310,0)</f>
        <v>0</v>
      </c>
      <c r="D18" s="510">
        <f>IF(D14&lt;=$D$4,'8-Proiectii financiare '!F310,0)</f>
        <v>0</v>
      </c>
      <c r="E18" s="510">
        <f>IF(E14&lt;=$D$4,'8-Proiectii financiare '!G310,0)</f>
        <v>0</v>
      </c>
      <c r="F18" s="510">
        <f>IF(F14&lt;=$D$4,'8-Proiectii financiare '!H310,0)</f>
        <v>0</v>
      </c>
      <c r="G18" s="510">
        <f>IF(G14&lt;=$D$4,'8-Proiectii financiare '!I310,0)</f>
        <v>0</v>
      </c>
      <c r="H18" s="510">
        <f>IF(H14&lt;=$D$4,'8-Proiectii financiare '!J310,0)</f>
        <v>0</v>
      </c>
      <c r="I18" s="510">
        <f>IF(I14&lt;=$D$4,'8-Proiectii financiare '!K310,0)</f>
        <v>0</v>
      </c>
      <c r="J18" s="510">
        <f>IF(J14&lt;=$D$4,'8-Proiectii financiare '!L310,0)</f>
        <v>0</v>
      </c>
      <c r="K18" s="510">
        <f>IF(K14&lt;=$D$4,'8-Proiectii financiare '!M310,0)</f>
        <v>0</v>
      </c>
      <c r="L18" s="510">
        <f>IF(L14&lt;=$D$4,'8-Proiectii financiare '!N310,0)</f>
        <v>0</v>
      </c>
      <c r="M18" s="510">
        <f>IF(M14&lt;=$D$4,'8-Proiectii financiare '!O310,0)</f>
        <v>0</v>
      </c>
      <c r="N18" s="510">
        <f>IF(N14&lt;=$D$4,'8-Proiectii financiare '!P310,0)</f>
        <v>0</v>
      </c>
      <c r="O18" s="510">
        <f>IF(O14&lt;=$D$4,'8-Proiectii financiare '!Q310,0)</f>
        <v>0</v>
      </c>
      <c r="P18" s="510">
        <f>IF(P14&lt;=$D$4,'8-Proiectii financiare '!R310,0)</f>
        <v>0</v>
      </c>
      <c r="Q18" s="510">
        <f>IF(Q14&lt;=$D$4,'8-Proiectii financiare '!S310,0)</f>
        <v>0</v>
      </c>
      <c r="R18" s="510">
        <f>IF(R14&lt;=$D$4,'8-Proiectii financiare '!T310,0)</f>
        <v>0</v>
      </c>
      <c r="S18" s="510">
        <f>IF(S14&lt;=$D$4,'8-Proiectii financiare '!U310,0)</f>
        <v>0</v>
      </c>
      <c r="T18" s="510">
        <f>IF(T14&lt;=$D$4,'8-Proiectii financiare '!V310,0)</f>
        <v>0</v>
      </c>
      <c r="U18" s="510">
        <f>IF(U14&lt;=$D$4,'8-Proiectii financiare '!W310,0)</f>
        <v>0</v>
      </c>
      <c r="V18" s="510">
        <f>IF(V14&lt;=$D$4,'8-Proiectii financiare '!X310,0)</f>
        <v>0</v>
      </c>
      <c r="W18" s="510">
        <f>IF(W14&lt;=$D$4,'8-Proiectii financiare '!Y310,0)</f>
        <v>0</v>
      </c>
      <c r="X18" s="510">
        <f>IF(X14&lt;=$D$4,'8-Proiectii financiare '!Z310,0)</f>
        <v>0</v>
      </c>
      <c r="Y18" s="510">
        <f>IF(Y14&lt;=$D$4,'8-Proiectii financiare '!AA310,0)</f>
        <v>0</v>
      </c>
      <c r="Z18" s="510">
        <f>IF(Z14&lt;=$D$4,'8-Proiectii financiare '!AB310,0)</f>
        <v>0</v>
      </c>
      <c r="AA18" s="510">
        <f>IF(AA14&lt;=$D$4,'8-Proiectii financiare '!AC310,0)</f>
        <v>0</v>
      </c>
      <c r="AB18" s="510">
        <f>IF(AB14&lt;=$D$4,'8-Proiectii financiare '!AD310,0)</f>
        <v>0</v>
      </c>
      <c r="AC18" s="510">
        <f>IF(AC14&lt;=$D$4,'8-Proiectii financiare '!AE310,0)</f>
        <v>0</v>
      </c>
      <c r="AD18" s="510">
        <f>IF(AD14&lt;=$D$4,'8-Proiectii financiare '!AF310,0)</f>
        <v>0</v>
      </c>
      <c r="AE18" s="510">
        <f>IF(AE14&lt;=$D$4,'8-Proiectii financiare '!AG310,0)</f>
        <v>0</v>
      </c>
      <c r="AF18" s="510">
        <f>IF(AF14&lt;=$D$4,'8-Proiectii financiare '!AH310,0)</f>
        <v>0</v>
      </c>
      <c r="AG18" s="510">
        <f>IF(AG14&lt;=$D$4,'8-Proiectii financiare '!AI310,0)</f>
        <v>0</v>
      </c>
      <c r="AH18" s="510">
        <f>IF(AH14&lt;=$D$4,'8-Proiectii financiare '!AJ310,0)</f>
        <v>0</v>
      </c>
      <c r="AI18" s="510">
        <f>IF(AI14&lt;=$D$4,'8-Proiectii financiare '!AK310,0)</f>
        <v>0</v>
      </c>
      <c r="AJ18" s="510">
        <f>IF(AJ14&lt;=$D$4,'8-Proiectii financiare '!AL310,0)</f>
        <v>0</v>
      </c>
      <c r="AK18" s="510">
        <f>IF(AK14&lt;=$D$4,'8-Proiectii financiare '!AM310,0)</f>
        <v>0</v>
      </c>
      <c r="AL18" s="510">
        <f>IF(AL14&lt;=$D$4,'8-Proiectii financiare '!AN310,0)</f>
        <v>0</v>
      </c>
      <c r="AM18" s="510">
        <f>IF(AM14&lt;=$D$4,'8-Proiectii financiare '!AO310,0)</f>
        <v>0</v>
      </c>
      <c r="AN18" s="510">
        <f>IF(AN14&lt;=$D$4,'8-Proiectii financiare '!AP310,0)</f>
        <v>0</v>
      </c>
      <c r="AO18" s="510">
        <f>IF(AO14&lt;=$D$4,'8-Proiectii financiare '!AQ310,0)</f>
        <v>0</v>
      </c>
      <c r="AP18" s="510">
        <f>IF(AP14&lt;=$D$4,'8-Proiectii financiare '!AR310,0)</f>
        <v>0</v>
      </c>
    </row>
    <row r="19" spans="1:42" s="514" customFormat="1" ht="36" x14ac:dyDescent="0.2">
      <c r="A19" s="512" t="s">
        <v>629</v>
      </c>
      <c r="B19" s="509">
        <f t="shared" si="0"/>
        <v>0</v>
      </c>
      <c r="C19" s="510">
        <f>IF(C14&lt;=$D$4,C136,0)</f>
        <v>0</v>
      </c>
      <c r="D19" s="510">
        <f t="shared" ref="D19:AP19" si="2">IF(D14&lt;=$D$4,D136,0)</f>
        <v>0</v>
      </c>
      <c r="E19" s="510">
        <f t="shared" si="2"/>
        <v>0</v>
      </c>
      <c r="F19" s="510">
        <f t="shared" si="2"/>
        <v>0</v>
      </c>
      <c r="G19" s="510">
        <f t="shared" si="2"/>
        <v>0</v>
      </c>
      <c r="H19" s="510">
        <f t="shared" si="2"/>
        <v>0</v>
      </c>
      <c r="I19" s="510">
        <f t="shared" si="2"/>
        <v>0</v>
      </c>
      <c r="J19" s="510">
        <f t="shared" si="2"/>
        <v>0</v>
      </c>
      <c r="K19" s="510">
        <f t="shared" si="2"/>
        <v>0</v>
      </c>
      <c r="L19" s="510">
        <f t="shared" si="2"/>
        <v>0</v>
      </c>
      <c r="M19" s="510">
        <f t="shared" si="2"/>
        <v>0</v>
      </c>
      <c r="N19" s="510">
        <f t="shared" si="2"/>
        <v>0</v>
      </c>
      <c r="O19" s="510">
        <f t="shared" si="2"/>
        <v>0</v>
      </c>
      <c r="P19" s="510">
        <f t="shared" si="2"/>
        <v>0</v>
      </c>
      <c r="Q19" s="510">
        <f t="shared" si="2"/>
        <v>0</v>
      </c>
      <c r="R19" s="510">
        <f t="shared" si="2"/>
        <v>0</v>
      </c>
      <c r="S19" s="510">
        <f t="shared" si="2"/>
        <v>0</v>
      </c>
      <c r="T19" s="510">
        <f t="shared" si="2"/>
        <v>0</v>
      </c>
      <c r="U19" s="510">
        <f t="shared" si="2"/>
        <v>0</v>
      </c>
      <c r="V19" s="510">
        <f t="shared" si="2"/>
        <v>0</v>
      </c>
      <c r="W19" s="510">
        <f t="shared" si="2"/>
        <v>0</v>
      </c>
      <c r="X19" s="510">
        <f t="shared" si="2"/>
        <v>0</v>
      </c>
      <c r="Y19" s="510">
        <f t="shared" si="2"/>
        <v>0</v>
      </c>
      <c r="Z19" s="510">
        <f t="shared" si="2"/>
        <v>0</v>
      </c>
      <c r="AA19" s="510">
        <f t="shared" si="2"/>
        <v>0</v>
      </c>
      <c r="AB19" s="510">
        <f t="shared" si="2"/>
        <v>0</v>
      </c>
      <c r="AC19" s="510">
        <f t="shared" si="2"/>
        <v>0</v>
      </c>
      <c r="AD19" s="510">
        <f t="shared" si="2"/>
        <v>0</v>
      </c>
      <c r="AE19" s="510">
        <f t="shared" si="2"/>
        <v>0</v>
      </c>
      <c r="AF19" s="510">
        <f t="shared" si="2"/>
        <v>0</v>
      </c>
      <c r="AG19" s="510">
        <f t="shared" si="2"/>
        <v>0</v>
      </c>
      <c r="AH19" s="510">
        <f t="shared" si="2"/>
        <v>0</v>
      </c>
      <c r="AI19" s="510">
        <f t="shared" si="2"/>
        <v>0</v>
      </c>
      <c r="AJ19" s="510">
        <f t="shared" si="2"/>
        <v>0</v>
      </c>
      <c r="AK19" s="510">
        <f t="shared" si="2"/>
        <v>0</v>
      </c>
      <c r="AL19" s="510">
        <f t="shared" si="2"/>
        <v>0</v>
      </c>
      <c r="AM19" s="510">
        <f t="shared" si="2"/>
        <v>0</v>
      </c>
      <c r="AN19" s="510">
        <f t="shared" si="2"/>
        <v>0</v>
      </c>
      <c r="AO19" s="510">
        <f t="shared" si="2"/>
        <v>0</v>
      </c>
      <c r="AP19" s="510">
        <f t="shared" si="2"/>
        <v>0</v>
      </c>
    </row>
    <row r="20" spans="1:42" s="511" customFormat="1" x14ac:dyDescent="0.2">
      <c r="A20" s="153" t="s">
        <v>606</v>
      </c>
      <c r="B20" s="509">
        <f t="shared" si="0"/>
        <v>0</v>
      </c>
      <c r="C20" s="509">
        <v>0</v>
      </c>
      <c r="D20" s="509">
        <v>0</v>
      </c>
      <c r="E20" s="509">
        <v>0</v>
      </c>
      <c r="F20" s="509">
        <v>0</v>
      </c>
      <c r="G20" s="509">
        <v>0</v>
      </c>
      <c r="H20" s="509">
        <v>0</v>
      </c>
      <c r="I20" s="509">
        <v>0</v>
      </c>
      <c r="J20" s="509">
        <v>0</v>
      </c>
      <c r="K20" s="509">
        <v>0</v>
      </c>
      <c r="L20" s="509">
        <v>0</v>
      </c>
      <c r="M20" s="509">
        <v>0</v>
      </c>
      <c r="N20" s="509">
        <v>0</v>
      </c>
      <c r="O20" s="509">
        <v>0</v>
      </c>
      <c r="P20" s="509">
        <v>0</v>
      </c>
      <c r="Q20" s="509">
        <v>0</v>
      </c>
      <c r="R20" s="509">
        <v>0</v>
      </c>
      <c r="S20" s="509">
        <v>0</v>
      </c>
      <c r="T20" s="509">
        <v>0</v>
      </c>
      <c r="U20" s="509">
        <v>0</v>
      </c>
      <c r="V20" s="513">
        <v>0</v>
      </c>
      <c r="W20" s="513">
        <v>0</v>
      </c>
      <c r="X20" s="513">
        <v>0</v>
      </c>
      <c r="Y20" s="513">
        <v>0</v>
      </c>
      <c r="Z20" s="513">
        <v>0</v>
      </c>
      <c r="AA20" s="513">
        <v>0</v>
      </c>
      <c r="AB20" s="513">
        <v>0</v>
      </c>
      <c r="AC20" s="513">
        <v>0</v>
      </c>
      <c r="AD20" s="513">
        <v>0</v>
      </c>
      <c r="AE20" s="513">
        <v>0</v>
      </c>
      <c r="AF20" s="513">
        <v>0</v>
      </c>
      <c r="AG20" s="513">
        <v>0</v>
      </c>
      <c r="AH20" s="513">
        <v>0</v>
      </c>
      <c r="AI20" s="513">
        <v>0</v>
      </c>
      <c r="AJ20" s="513">
        <v>0</v>
      </c>
      <c r="AK20" s="513">
        <v>0</v>
      </c>
      <c r="AL20" s="513">
        <v>0</v>
      </c>
      <c r="AM20" s="513">
        <v>0</v>
      </c>
      <c r="AN20" s="513">
        <v>0</v>
      </c>
      <c r="AO20" s="513">
        <v>0</v>
      </c>
      <c r="AP20" s="513">
        <v>0</v>
      </c>
    </row>
    <row r="21" spans="1:42" s="511" customFormat="1" hidden="1" x14ac:dyDescent="0.2">
      <c r="A21" s="153" t="s">
        <v>630</v>
      </c>
      <c r="B21" s="509">
        <f t="shared" ref="B21:B22" si="3">SUM(C21:V21)</f>
        <v>0</v>
      </c>
      <c r="C21" s="509">
        <v>0</v>
      </c>
      <c r="D21" s="509">
        <v>0</v>
      </c>
      <c r="E21" s="509">
        <v>0</v>
      </c>
      <c r="F21" s="509">
        <v>0</v>
      </c>
      <c r="G21" s="509">
        <v>0</v>
      </c>
      <c r="H21" s="509">
        <v>0</v>
      </c>
      <c r="I21" s="509">
        <v>0</v>
      </c>
      <c r="J21" s="509">
        <v>0</v>
      </c>
      <c r="K21" s="509">
        <v>0</v>
      </c>
      <c r="L21" s="509">
        <v>0</v>
      </c>
      <c r="M21" s="509">
        <v>0</v>
      </c>
      <c r="N21" s="509">
        <v>0</v>
      </c>
      <c r="O21" s="509">
        <v>0</v>
      </c>
      <c r="P21" s="509">
        <v>0</v>
      </c>
      <c r="Q21" s="509">
        <v>0</v>
      </c>
      <c r="R21" s="509">
        <v>0</v>
      </c>
      <c r="S21" s="509">
        <v>0</v>
      </c>
      <c r="T21" s="509">
        <v>0</v>
      </c>
      <c r="U21" s="509">
        <v>0</v>
      </c>
      <c r="V21" s="509">
        <v>0</v>
      </c>
      <c r="W21" s="509">
        <v>0</v>
      </c>
      <c r="X21" s="509">
        <v>0</v>
      </c>
      <c r="Y21" s="509">
        <v>0</v>
      </c>
      <c r="Z21" s="509">
        <v>0</v>
      </c>
      <c r="AA21" s="509">
        <v>0</v>
      </c>
      <c r="AB21" s="509">
        <v>0</v>
      </c>
      <c r="AC21" s="509">
        <v>0</v>
      </c>
      <c r="AD21" s="509">
        <v>0</v>
      </c>
      <c r="AE21" s="509">
        <v>0</v>
      </c>
      <c r="AF21" s="509">
        <v>0</v>
      </c>
      <c r="AG21" s="509">
        <v>0</v>
      </c>
      <c r="AH21" s="509">
        <v>0</v>
      </c>
      <c r="AI21" s="509">
        <v>0</v>
      </c>
      <c r="AJ21" s="509">
        <v>0</v>
      </c>
      <c r="AK21" s="509">
        <v>0</v>
      </c>
      <c r="AL21" s="509">
        <v>0</v>
      </c>
      <c r="AM21" s="509">
        <v>0</v>
      </c>
      <c r="AN21" s="509">
        <v>0</v>
      </c>
      <c r="AO21" s="509">
        <v>0</v>
      </c>
      <c r="AP21" s="509">
        <v>0</v>
      </c>
    </row>
    <row r="22" spans="1:42" s="511" customFormat="1" hidden="1" x14ac:dyDescent="0.2">
      <c r="A22" s="153" t="s">
        <v>630</v>
      </c>
      <c r="B22" s="509">
        <f t="shared" si="3"/>
        <v>0</v>
      </c>
      <c r="C22" s="509">
        <f>IF(C9&lt;=$E$62,C21,0)</f>
        <v>0</v>
      </c>
      <c r="D22" s="509">
        <f t="shared" ref="D22:AP22" si="4">IF(D9&lt;=$E$62,D21,0)</f>
        <v>0</v>
      </c>
      <c r="E22" s="509">
        <f t="shared" si="4"/>
        <v>0</v>
      </c>
      <c r="F22" s="509">
        <f t="shared" si="4"/>
        <v>0</v>
      </c>
      <c r="G22" s="509">
        <f t="shared" si="4"/>
        <v>0</v>
      </c>
      <c r="H22" s="509">
        <f t="shared" si="4"/>
        <v>0</v>
      </c>
      <c r="I22" s="509">
        <f t="shared" si="4"/>
        <v>0</v>
      </c>
      <c r="J22" s="509">
        <f t="shared" si="4"/>
        <v>0</v>
      </c>
      <c r="K22" s="509">
        <f t="shared" si="4"/>
        <v>0</v>
      </c>
      <c r="L22" s="509">
        <f t="shared" si="4"/>
        <v>0</v>
      </c>
      <c r="M22" s="509">
        <f t="shared" si="4"/>
        <v>0</v>
      </c>
      <c r="N22" s="509">
        <f t="shared" si="4"/>
        <v>0</v>
      </c>
      <c r="O22" s="509">
        <f t="shared" si="4"/>
        <v>0</v>
      </c>
      <c r="P22" s="509">
        <f t="shared" si="4"/>
        <v>0</v>
      </c>
      <c r="Q22" s="509">
        <f t="shared" si="4"/>
        <v>0</v>
      </c>
      <c r="R22" s="509">
        <f t="shared" si="4"/>
        <v>0</v>
      </c>
      <c r="S22" s="509">
        <f t="shared" si="4"/>
        <v>0</v>
      </c>
      <c r="T22" s="509">
        <f t="shared" si="4"/>
        <v>0</v>
      </c>
      <c r="U22" s="509">
        <f t="shared" si="4"/>
        <v>0</v>
      </c>
      <c r="V22" s="509">
        <f t="shared" si="4"/>
        <v>0</v>
      </c>
      <c r="W22" s="509">
        <f t="shared" si="4"/>
        <v>0</v>
      </c>
      <c r="X22" s="509">
        <f t="shared" si="4"/>
        <v>0</v>
      </c>
      <c r="Y22" s="509">
        <f t="shared" si="4"/>
        <v>0</v>
      </c>
      <c r="Z22" s="509">
        <f t="shared" si="4"/>
        <v>0</v>
      </c>
      <c r="AA22" s="509">
        <f t="shared" si="4"/>
        <v>0</v>
      </c>
      <c r="AB22" s="509">
        <f t="shared" si="4"/>
        <v>0</v>
      </c>
      <c r="AC22" s="509">
        <f t="shared" si="4"/>
        <v>0</v>
      </c>
      <c r="AD22" s="509">
        <f t="shared" si="4"/>
        <v>0</v>
      </c>
      <c r="AE22" s="509">
        <f t="shared" si="4"/>
        <v>0</v>
      </c>
      <c r="AF22" s="509">
        <f t="shared" si="4"/>
        <v>0</v>
      </c>
      <c r="AG22" s="509">
        <f t="shared" si="4"/>
        <v>0</v>
      </c>
      <c r="AH22" s="509">
        <f t="shared" si="4"/>
        <v>0</v>
      </c>
      <c r="AI22" s="509">
        <f t="shared" si="4"/>
        <v>0</v>
      </c>
      <c r="AJ22" s="509">
        <f t="shared" si="4"/>
        <v>0</v>
      </c>
      <c r="AK22" s="509">
        <f t="shared" si="4"/>
        <v>0</v>
      </c>
      <c r="AL22" s="509">
        <f t="shared" si="4"/>
        <v>0</v>
      </c>
      <c r="AM22" s="509">
        <f t="shared" si="4"/>
        <v>0</v>
      </c>
      <c r="AN22" s="509">
        <f t="shared" si="4"/>
        <v>0</v>
      </c>
      <c r="AO22" s="509">
        <f t="shared" si="4"/>
        <v>0</v>
      </c>
      <c r="AP22" s="509">
        <f t="shared" si="4"/>
        <v>0</v>
      </c>
    </row>
    <row r="23" spans="1:42" s="517" customFormat="1" x14ac:dyDescent="0.2">
      <c r="A23" s="515" t="s">
        <v>631</v>
      </c>
      <c r="B23" s="509">
        <f>SUM(C23:AP23)</f>
        <v>0</v>
      </c>
      <c r="C23" s="158">
        <f>SUM(C18:C22)-C21</f>
        <v>0</v>
      </c>
      <c r="D23" s="158">
        <f>SUM(D18:D22)-D21</f>
        <v>0</v>
      </c>
      <c r="E23" s="158">
        <f t="shared" ref="E23:AP23" si="5">SUM(E18:E22)-E21</f>
        <v>0</v>
      </c>
      <c r="F23" s="158">
        <f t="shared" si="5"/>
        <v>0</v>
      </c>
      <c r="G23" s="158">
        <f t="shared" si="5"/>
        <v>0</v>
      </c>
      <c r="H23" s="158">
        <f t="shared" si="5"/>
        <v>0</v>
      </c>
      <c r="I23" s="158">
        <f t="shared" si="5"/>
        <v>0</v>
      </c>
      <c r="J23" s="158">
        <f t="shared" si="5"/>
        <v>0</v>
      </c>
      <c r="K23" s="158">
        <f t="shared" si="5"/>
        <v>0</v>
      </c>
      <c r="L23" s="158">
        <f t="shared" si="5"/>
        <v>0</v>
      </c>
      <c r="M23" s="158">
        <f t="shared" si="5"/>
        <v>0</v>
      </c>
      <c r="N23" s="158">
        <f t="shared" si="5"/>
        <v>0</v>
      </c>
      <c r="O23" s="158">
        <f t="shared" si="5"/>
        <v>0</v>
      </c>
      <c r="P23" s="158">
        <f t="shared" si="5"/>
        <v>0</v>
      </c>
      <c r="Q23" s="158">
        <f t="shared" si="5"/>
        <v>0</v>
      </c>
      <c r="R23" s="158">
        <f t="shared" si="5"/>
        <v>0</v>
      </c>
      <c r="S23" s="158">
        <f t="shared" si="5"/>
        <v>0</v>
      </c>
      <c r="T23" s="158">
        <f t="shared" si="5"/>
        <v>0</v>
      </c>
      <c r="U23" s="158">
        <f t="shared" si="5"/>
        <v>0</v>
      </c>
      <c r="V23" s="158">
        <f t="shared" si="5"/>
        <v>0</v>
      </c>
      <c r="W23" s="158">
        <f t="shared" si="5"/>
        <v>0</v>
      </c>
      <c r="X23" s="158">
        <f t="shared" si="5"/>
        <v>0</v>
      </c>
      <c r="Y23" s="158">
        <f t="shared" si="5"/>
        <v>0</v>
      </c>
      <c r="Z23" s="158">
        <f t="shared" si="5"/>
        <v>0</v>
      </c>
      <c r="AA23" s="158">
        <f t="shared" si="5"/>
        <v>0</v>
      </c>
      <c r="AB23" s="158">
        <f t="shared" si="5"/>
        <v>0</v>
      </c>
      <c r="AC23" s="158">
        <f t="shared" si="5"/>
        <v>0</v>
      </c>
      <c r="AD23" s="158">
        <f t="shared" si="5"/>
        <v>0</v>
      </c>
      <c r="AE23" s="158">
        <f t="shared" si="5"/>
        <v>0</v>
      </c>
      <c r="AF23" s="158">
        <f t="shared" si="5"/>
        <v>0</v>
      </c>
      <c r="AG23" s="158">
        <f t="shared" si="5"/>
        <v>0</v>
      </c>
      <c r="AH23" s="158">
        <f t="shared" si="5"/>
        <v>0</v>
      </c>
      <c r="AI23" s="158">
        <f t="shared" si="5"/>
        <v>0</v>
      </c>
      <c r="AJ23" s="158">
        <f t="shared" si="5"/>
        <v>0</v>
      </c>
      <c r="AK23" s="158">
        <f t="shared" si="5"/>
        <v>0</v>
      </c>
      <c r="AL23" s="158">
        <f t="shared" si="5"/>
        <v>0</v>
      </c>
      <c r="AM23" s="158">
        <f t="shared" si="5"/>
        <v>0</v>
      </c>
      <c r="AN23" s="158">
        <f t="shared" si="5"/>
        <v>0</v>
      </c>
      <c r="AO23" s="158">
        <f t="shared" si="5"/>
        <v>0</v>
      </c>
      <c r="AP23" s="158">
        <f t="shared" si="5"/>
        <v>0</v>
      </c>
    </row>
    <row r="24" spans="1:42" s="517" customFormat="1" x14ac:dyDescent="0.2">
      <c r="A24" s="515" t="s">
        <v>632</v>
      </c>
      <c r="B24" s="509">
        <f>SUM(C24:AP24)</f>
        <v>0</v>
      </c>
      <c r="C24" s="158">
        <f>C17-C23</f>
        <v>0</v>
      </c>
      <c r="D24" s="158">
        <f t="shared" ref="D24:AP24" si="6">D17-D23</f>
        <v>0</v>
      </c>
      <c r="E24" s="158">
        <f t="shared" si="6"/>
        <v>0</v>
      </c>
      <c r="F24" s="158">
        <f t="shared" si="6"/>
        <v>0</v>
      </c>
      <c r="G24" s="158">
        <f t="shared" si="6"/>
        <v>0</v>
      </c>
      <c r="H24" s="158">
        <f t="shared" si="6"/>
        <v>0</v>
      </c>
      <c r="I24" s="158">
        <f t="shared" si="6"/>
        <v>0</v>
      </c>
      <c r="J24" s="158">
        <f t="shared" si="6"/>
        <v>0</v>
      </c>
      <c r="K24" s="158">
        <f t="shared" si="6"/>
        <v>0</v>
      </c>
      <c r="L24" s="158">
        <f t="shared" si="6"/>
        <v>0</v>
      </c>
      <c r="M24" s="158">
        <f t="shared" si="6"/>
        <v>0</v>
      </c>
      <c r="N24" s="158">
        <f t="shared" si="6"/>
        <v>0</v>
      </c>
      <c r="O24" s="158">
        <f t="shared" si="6"/>
        <v>0</v>
      </c>
      <c r="P24" s="158">
        <f t="shared" si="6"/>
        <v>0</v>
      </c>
      <c r="Q24" s="158">
        <f t="shared" si="6"/>
        <v>0</v>
      </c>
      <c r="R24" s="158">
        <f t="shared" si="6"/>
        <v>0</v>
      </c>
      <c r="S24" s="158">
        <f t="shared" si="6"/>
        <v>0</v>
      </c>
      <c r="T24" s="158">
        <f t="shared" si="6"/>
        <v>0</v>
      </c>
      <c r="U24" s="158">
        <f t="shared" si="6"/>
        <v>0</v>
      </c>
      <c r="V24" s="158">
        <f t="shared" si="6"/>
        <v>0</v>
      </c>
      <c r="W24" s="158">
        <f t="shared" si="6"/>
        <v>0</v>
      </c>
      <c r="X24" s="158">
        <f t="shared" si="6"/>
        <v>0</v>
      </c>
      <c r="Y24" s="158">
        <f t="shared" si="6"/>
        <v>0</v>
      </c>
      <c r="Z24" s="158">
        <f t="shared" si="6"/>
        <v>0</v>
      </c>
      <c r="AA24" s="158">
        <f t="shared" si="6"/>
        <v>0</v>
      </c>
      <c r="AB24" s="158">
        <f t="shared" si="6"/>
        <v>0</v>
      </c>
      <c r="AC24" s="158">
        <f t="shared" si="6"/>
        <v>0</v>
      </c>
      <c r="AD24" s="158">
        <f t="shared" si="6"/>
        <v>0</v>
      </c>
      <c r="AE24" s="158">
        <f t="shared" si="6"/>
        <v>0</v>
      </c>
      <c r="AF24" s="158">
        <f t="shared" si="6"/>
        <v>0</v>
      </c>
      <c r="AG24" s="158">
        <f t="shared" si="6"/>
        <v>0</v>
      </c>
      <c r="AH24" s="158">
        <f t="shared" si="6"/>
        <v>0</v>
      </c>
      <c r="AI24" s="158">
        <f t="shared" si="6"/>
        <v>0</v>
      </c>
      <c r="AJ24" s="158">
        <f t="shared" si="6"/>
        <v>0</v>
      </c>
      <c r="AK24" s="158">
        <f t="shared" si="6"/>
        <v>0</v>
      </c>
      <c r="AL24" s="158">
        <f t="shared" si="6"/>
        <v>0</v>
      </c>
      <c r="AM24" s="158">
        <f t="shared" si="6"/>
        <v>0</v>
      </c>
      <c r="AN24" s="158">
        <f t="shared" si="6"/>
        <v>0</v>
      </c>
      <c r="AO24" s="158">
        <f t="shared" si="6"/>
        <v>0</v>
      </c>
      <c r="AP24" s="158">
        <f t="shared" si="6"/>
        <v>0</v>
      </c>
    </row>
    <row r="25" spans="1:42" s="517" customFormat="1" x14ac:dyDescent="0.2">
      <c r="A25" s="515" t="s">
        <v>633</v>
      </c>
      <c r="B25" s="509">
        <f>SUM(C25:AP25)</f>
        <v>0</v>
      </c>
      <c r="C25" s="158">
        <f>C24*POWER(1+$B$6,-C14)</f>
        <v>0</v>
      </c>
      <c r="D25" s="158">
        <f t="shared" ref="D25:AP25" si="7">D24*POWER(1+$B$6,-D14)</f>
        <v>0</v>
      </c>
      <c r="E25" s="158">
        <f t="shared" si="7"/>
        <v>0</v>
      </c>
      <c r="F25" s="158">
        <f t="shared" si="7"/>
        <v>0</v>
      </c>
      <c r="G25" s="158">
        <f t="shared" si="7"/>
        <v>0</v>
      </c>
      <c r="H25" s="158">
        <f t="shared" si="7"/>
        <v>0</v>
      </c>
      <c r="I25" s="158">
        <f t="shared" si="7"/>
        <v>0</v>
      </c>
      <c r="J25" s="158">
        <f t="shared" si="7"/>
        <v>0</v>
      </c>
      <c r="K25" s="158">
        <f t="shared" si="7"/>
        <v>0</v>
      </c>
      <c r="L25" s="158">
        <f t="shared" si="7"/>
        <v>0</v>
      </c>
      <c r="M25" s="158">
        <f t="shared" si="7"/>
        <v>0</v>
      </c>
      <c r="N25" s="158">
        <f t="shared" si="7"/>
        <v>0</v>
      </c>
      <c r="O25" s="158">
        <f t="shared" si="7"/>
        <v>0</v>
      </c>
      <c r="P25" s="158">
        <f t="shared" si="7"/>
        <v>0</v>
      </c>
      <c r="Q25" s="158">
        <f t="shared" si="7"/>
        <v>0</v>
      </c>
      <c r="R25" s="158">
        <f t="shared" si="7"/>
        <v>0</v>
      </c>
      <c r="S25" s="158">
        <f t="shared" si="7"/>
        <v>0</v>
      </c>
      <c r="T25" s="158">
        <f t="shared" si="7"/>
        <v>0</v>
      </c>
      <c r="U25" s="158">
        <f t="shared" si="7"/>
        <v>0</v>
      </c>
      <c r="V25" s="158">
        <f t="shared" si="7"/>
        <v>0</v>
      </c>
      <c r="W25" s="158">
        <f t="shared" si="7"/>
        <v>0</v>
      </c>
      <c r="X25" s="158">
        <f t="shared" si="7"/>
        <v>0</v>
      </c>
      <c r="Y25" s="158">
        <f t="shared" si="7"/>
        <v>0</v>
      </c>
      <c r="Z25" s="158">
        <f t="shared" si="7"/>
        <v>0</v>
      </c>
      <c r="AA25" s="158">
        <f t="shared" si="7"/>
        <v>0</v>
      </c>
      <c r="AB25" s="158">
        <f t="shared" si="7"/>
        <v>0</v>
      </c>
      <c r="AC25" s="158">
        <f t="shared" si="7"/>
        <v>0</v>
      </c>
      <c r="AD25" s="158">
        <f t="shared" si="7"/>
        <v>0</v>
      </c>
      <c r="AE25" s="158">
        <f t="shared" si="7"/>
        <v>0</v>
      </c>
      <c r="AF25" s="158">
        <f t="shared" si="7"/>
        <v>0</v>
      </c>
      <c r="AG25" s="158">
        <f t="shared" si="7"/>
        <v>0</v>
      </c>
      <c r="AH25" s="158">
        <f t="shared" si="7"/>
        <v>0</v>
      </c>
      <c r="AI25" s="158">
        <f t="shared" si="7"/>
        <v>0</v>
      </c>
      <c r="AJ25" s="158">
        <f t="shared" si="7"/>
        <v>0</v>
      </c>
      <c r="AK25" s="158">
        <f t="shared" si="7"/>
        <v>0</v>
      </c>
      <c r="AL25" s="158">
        <f t="shared" si="7"/>
        <v>0</v>
      </c>
      <c r="AM25" s="158">
        <f t="shared" si="7"/>
        <v>0</v>
      </c>
      <c r="AN25" s="158">
        <f t="shared" si="7"/>
        <v>0</v>
      </c>
      <c r="AO25" s="158">
        <f t="shared" si="7"/>
        <v>0</v>
      </c>
      <c r="AP25" s="158">
        <f t="shared" si="7"/>
        <v>0</v>
      </c>
    </row>
    <row r="26" spans="1:42" s="152" customFormat="1" x14ac:dyDescent="0.2">
      <c r="A26" s="515" t="s">
        <v>634</v>
      </c>
      <c r="B26" s="509">
        <f>SUM(C26:AP26)</f>
        <v>0</v>
      </c>
      <c r="C26" s="158">
        <f>C29*C20</f>
        <v>0</v>
      </c>
      <c r="D26" s="158">
        <f t="shared" ref="D26:AP26" si="8">D29*D20</f>
        <v>0</v>
      </c>
      <c r="E26" s="158">
        <f t="shared" si="8"/>
        <v>0</v>
      </c>
      <c r="F26" s="158">
        <f t="shared" si="8"/>
        <v>0</v>
      </c>
      <c r="G26" s="158">
        <f t="shared" si="8"/>
        <v>0</v>
      </c>
      <c r="H26" s="158">
        <v>0</v>
      </c>
      <c r="I26" s="158">
        <f t="shared" si="8"/>
        <v>0</v>
      </c>
      <c r="J26" s="158">
        <f t="shared" si="8"/>
        <v>0</v>
      </c>
      <c r="K26" s="158">
        <v>0</v>
      </c>
      <c r="L26" s="158">
        <f t="shared" si="8"/>
        <v>0</v>
      </c>
      <c r="M26" s="158">
        <f t="shared" si="8"/>
        <v>0</v>
      </c>
      <c r="N26" s="158">
        <v>0</v>
      </c>
      <c r="O26" s="158">
        <f t="shared" si="8"/>
        <v>0</v>
      </c>
      <c r="P26" s="158">
        <f t="shared" si="8"/>
        <v>0</v>
      </c>
      <c r="Q26" s="158">
        <v>0</v>
      </c>
      <c r="R26" s="158">
        <f t="shared" si="8"/>
        <v>0</v>
      </c>
      <c r="S26" s="158">
        <f t="shared" si="8"/>
        <v>0</v>
      </c>
      <c r="T26" s="158">
        <v>0</v>
      </c>
      <c r="U26" s="158">
        <f t="shared" si="8"/>
        <v>0</v>
      </c>
      <c r="V26" s="158">
        <f t="shared" si="8"/>
        <v>0</v>
      </c>
      <c r="W26" s="158">
        <v>0</v>
      </c>
      <c r="X26" s="158">
        <f t="shared" si="8"/>
        <v>0</v>
      </c>
      <c r="Y26" s="158">
        <f t="shared" si="8"/>
        <v>0</v>
      </c>
      <c r="Z26" s="158">
        <v>0</v>
      </c>
      <c r="AA26" s="158">
        <f t="shared" si="8"/>
        <v>0</v>
      </c>
      <c r="AB26" s="158">
        <f t="shared" si="8"/>
        <v>0</v>
      </c>
      <c r="AC26" s="158">
        <v>0</v>
      </c>
      <c r="AD26" s="158">
        <f t="shared" si="8"/>
        <v>0</v>
      </c>
      <c r="AE26" s="158">
        <f t="shared" si="8"/>
        <v>0</v>
      </c>
      <c r="AF26" s="158">
        <v>0</v>
      </c>
      <c r="AG26" s="158">
        <f t="shared" si="8"/>
        <v>0</v>
      </c>
      <c r="AH26" s="158">
        <f t="shared" si="8"/>
        <v>0</v>
      </c>
      <c r="AI26" s="158">
        <v>0</v>
      </c>
      <c r="AJ26" s="158">
        <f t="shared" si="8"/>
        <v>0</v>
      </c>
      <c r="AK26" s="158">
        <f t="shared" si="8"/>
        <v>0</v>
      </c>
      <c r="AL26" s="158">
        <v>0</v>
      </c>
      <c r="AM26" s="158">
        <f t="shared" si="8"/>
        <v>0</v>
      </c>
      <c r="AN26" s="158">
        <f t="shared" si="8"/>
        <v>0</v>
      </c>
      <c r="AO26" s="158">
        <v>0</v>
      </c>
      <c r="AP26" s="158">
        <f t="shared" si="8"/>
        <v>0</v>
      </c>
    </row>
    <row r="27" spans="1:42" s="152" customFormat="1" ht="24" hidden="1" x14ac:dyDescent="0.2">
      <c r="A27" s="518" t="s">
        <v>635</v>
      </c>
      <c r="B27" s="509" t="s">
        <v>714</v>
      </c>
      <c r="C27" s="519"/>
      <c r="D27" s="520"/>
      <c r="E27" s="521"/>
      <c r="F27" s="521"/>
      <c r="G27" s="521"/>
      <c r="H27" s="521"/>
      <c r="I27" s="521"/>
      <c r="J27" s="521"/>
      <c r="K27" s="521"/>
      <c r="L27" s="521"/>
      <c r="V27" s="522"/>
    </row>
    <row r="28" spans="1:42" s="152" customFormat="1" ht="24.75" hidden="1" thickBot="1" x14ac:dyDescent="0.25">
      <c r="A28" s="515" t="s">
        <v>636</v>
      </c>
      <c r="B28" s="523" t="str">
        <f>IF(ISERROR(IRR(C24:AA24)),"",IRR(C24:AA24))</f>
        <v/>
      </c>
      <c r="C28" s="524"/>
      <c r="D28" s="520"/>
      <c r="E28" s="521"/>
      <c r="F28" s="521"/>
      <c r="G28" s="521"/>
      <c r="H28" s="521"/>
      <c r="I28" s="521"/>
      <c r="J28" s="521"/>
      <c r="K28" s="521"/>
      <c r="L28" s="521"/>
      <c r="M28" s="521"/>
      <c r="N28" s="521"/>
      <c r="O28" s="521"/>
      <c r="P28" s="521"/>
      <c r="Q28" s="521"/>
      <c r="R28" s="521"/>
      <c r="S28" s="521"/>
      <c r="T28" s="521"/>
      <c r="U28" s="521"/>
      <c r="V28" s="525"/>
    </row>
    <row r="29" spans="1:42" hidden="1" x14ac:dyDescent="0.2">
      <c r="A29" s="526"/>
      <c r="B29" s="527"/>
      <c r="C29" s="528">
        <f>1/(1+$C$14)^B8</f>
        <v>0.96326189402014784</v>
      </c>
      <c r="D29" s="528">
        <f>1/(1+$D$14)^B8</f>
        <v>0.94240037931300114</v>
      </c>
      <c r="E29" s="528">
        <f>1/(1+$E$14)^B8</f>
        <v>0.9278734764712826</v>
      </c>
      <c r="F29" s="528">
        <f>1/(1+$F$14)^B8</f>
        <v>0.91675992365176218</v>
      </c>
      <c r="G29" s="528">
        <f>1/(1+$G$14)^B8</f>
        <v>0.90777837430234731</v>
      </c>
      <c r="H29" s="528"/>
      <c r="I29" s="528"/>
      <c r="J29" s="527"/>
      <c r="K29" s="527"/>
      <c r="L29" s="527"/>
      <c r="M29" s="527"/>
      <c r="N29" s="527"/>
      <c r="O29" s="527"/>
      <c r="P29" s="527"/>
      <c r="Q29" s="527"/>
      <c r="R29" s="527"/>
      <c r="S29" s="527"/>
      <c r="T29" s="527"/>
      <c r="U29" s="527"/>
      <c r="V29" s="529"/>
    </row>
    <row r="30" spans="1:42" x14ac:dyDescent="0.2">
      <c r="A30" s="526"/>
      <c r="B30" s="527"/>
      <c r="C30" s="527"/>
      <c r="D30" s="527"/>
      <c r="E30" s="527"/>
      <c r="F30" s="527"/>
      <c r="G30" s="527"/>
      <c r="H30" s="527"/>
      <c r="I30" s="527"/>
      <c r="J30" s="527"/>
      <c r="K30" s="450"/>
      <c r="L30" s="450"/>
    </row>
    <row r="31" spans="1:42" ht="36" x14ac:dyDescent="0.2">
      <c r="A31" s="530" t="s">
        <v>637</v>
      </c>
      <c r="B31" s="531" t="s">
        <v>638</v>
      </c>
      <c r="C31" s="531" t="s">
        <v>639</v>
      </c>
      <c r="D31" s="531" t="s">
        <v>640</v>
      </c>
      <c r="E31" s="531" t="s">
        <v>641</v>
      </c>
      <c r="F31" s="532" t="s">
        <v>642</v>
      </c>
      <c r="G31" s="527"/>
      <c r="H31" s="527"/>
      <c r="I31" s="527"/>
      <c r="J31" s="527"/>
      <c r="K31" s="527"/>
      <c r="L31" s="527"/>
      <c r="M31" s="527"/>
      <c r="N31" s="527"/>
      <c r="O31" s="527"/>
      <c r="P31" s="527"/>
      <c r="Q31" s="527"/>
      <c r="R31" s="527"/>
      <c r="S31" s="527"/>
      <c r="T31" s="527"/>
      <c r="U31" s="527"/>
      <c r="V31" s="529"/>
    </row>
    <row r="32" spans="1:42" ht="24" x14ac:dyDescent="0.2">
      <c r="A32" s="533" t="s">
        <v>643</v>
      </c>
      <c r="B32" s="534"/>
      <c r="C32" s="535" t="e">
        <f>B32/$B$62</f>
        <v>#DIV/0!</v>
      </c>
      <c r="D32" s="534"/>
      <c r="E32" s="536" t="str">
        <f>IF(ISERROR(B32/$B$62*D32),"",B32/$B$62*D32)</f>
        <v/>
      </c>
      <c r="F32" s="537" t="str">
        <f>IF(ISERROR(B32/D32),"",B32/D32)</f>
        <v/>
      </c>
      <c r="G32" s="527">
        <v>1</v>
      </c>
      <c r="H32" s="527"/>
      <c r="I32" s="527"/>
      <c r="J32" s="527"/>
      <c r="K32" s="450"/>
      <c r="L32" s="450"/>
    </row>
    <row r="33" spans="1:12" ht="24" x14ac:dyDescent="0.2">
      <c r="A33" s="533" t="s">
        <v>643</v>
      </c>
      <c r="B33" s="534"/>
      <c r="C33" s="535" t="e">
        <f>B33/$B$62</f>
        <v>#DIV/0!</v>
      </c>
      <c r="D33" s="534"/>
      <c r="E33" s="536" t="str">
        <f t="shared" ref="E33:E61" si="9">IF(ISERROR(B33/$B$62*D33),"",B33/$B$62*D33)</f>
        <v/>
      </c>
      <c r="F33" s="537" t="str">
        <f t="shared" ref="F33:F61" si="10">IF(ISERROR(B33/D33),"",B33/D33)</f>
        <v/>
      </c>
      <c r="G33" s="527">
        <v>2</v>
      </c>
      <c r="H33" s="527"/>
      <c r="I33" s="527"/>
      <c r="J33" s="527"/>
      <c r="K33" s="450"/>
      <c r="L33" s="450"/>
    </row>
    <row r="34" spans="1:12" ht="24" x14ac:dyDescent="0.2">
      <c r="A34" s="533" t="s">
        <v>643</v>
      </c>
      <c r="B34" s="534"/>
      <c r="C34" s="535" t="e">
        <f t="shared" ref="C34" si="11">B34/$B$62</f>
        <v>#DIV/0!</v>
      </c>
      <c r="D34" s="534"/>
      <c r="E34" s="536" t="str">
        <f t="shared" si="9"/>
        <v/>
      </c>
      <c r="F34" s="537" t="str">
        <f t="shared" si="10"/>
        <v/>
      </c>
      <c r="G34" s="527">
        <v>3</v>
      </c>
      <c r="H34" s="527"/>
      <c r="I34" s="527"/>
      <c r="J34" s="527"/>
      <c r="K34" s="450"/>
      <c r="L34" s="450"/>
    </row>
    <row r="35" spans="1:12" ht="24" x14ac:dyDescent="0.2">
      <c r="A35" s="533" t="s">
        <v>643</v>
      </c>
      <c r="B35" s="534"/>
      <c r="C35" s="535" t="e">
        <f>B35/$B$62</f>
        <v>#DIV/0!</v>
      </c>
      <c r="D35" s="534"/>
      <c r="E35" s="536" t="str">
        <f t="shared" si="9"/>
        <v/>
      </c>
      <c r="F35" s="537" t="str">
        <f t="shared" si="10"/>
        <v/>
      </c>
      <c r="G35" s="527">
        <v>4</v>
      </c>
      <c r="H35" s="527"/>
      <c r="I35" s="527"/>
      <c r="J35" s="527"/>
      <c r="K35" s="450"/>
      <c r="L35" s="450"/>
    </row>
    <row r="36" spans="1:12" ht="24" x14ac:dyDescent="0.2">
      <c r="A36" s="533" t="s">
        <v>643</v>
      </c>
      <c r="B36" s="534"/>
      <c r="C36" s="535" t="e">
        <f t="shared" ref="C36:C46" si="12">B36/$B$62</f>
        <v>#DIV/0!</v>
      </c>
      <c r="D36" s="534">
        <v>0</v>
      </c>
      <c r="E36" s="536" t="str">
        <f t="shared" si="9"/>
        <v/>
      </c>
      <c r="F36" s="537" t="str">
        <f t="shared" si="10"/>
        <v/>
      </c>
      <c r="G36" s="527">
        <v>5</v>
      </c>
      <c r="H36" s="527"/>
      <c r="I36" s="527"/>
      <c r="J36" s="527"/>
      <c r="K36" s="450"/>
      <c r="L36" s="450"/>
    </row>
    <row r="37" spans="1:12" ht="24" x14ac:dyDescent="0.2">
      <c r="A37" s="533" t="s">
        <v>643</v>
      </c>
      <c r="B37" s="534"/>
      <c r="C37" s="535" t="e">
        <f t="shared" si="12"/>
        <v>#DIV/0!</v>
      </c>
      <c r="D37" s="534">
        <v>0</v>
      </c>
      <c r="E37" s="536" t="str">
        <f t="shared" si="9"/>
        <v/>
      </c>
      <c r="F37" s="537" t="str">
        <f t="shared" si="10"/>
        <v/>
      </c>
      <c r="G37" s="527">
        <v>6</v>
      </c>
      <c r="H37" s="527"/>
      <c r="I37" s="527"/>
      <c r="J37" s="527"/>
      <c r="K37" s="450"/>
      <c r="L37" s="450"/>
    </row>
    <row r="38" spans="1:12" ht="24" x14ac:dyDescent="0.2">
      <c r="A38" s="533" t="s">
        <v>643</v>
      </c>
      <c r="B38" s="534"/>
      <c r="C38" s="535" t="e">
        <f t="shared" si="12"/>
        <v>#DIV/0!</v>
      </c>
      <c r="D38" s="534">
        <v>0</v>
      </c>
      <c r="E38" s="536" t="str">
        <f t="shared" si="9"/>
        <v/>
      </c>
      <c r="F38" s="537" t="str">
        <f t="shared" si="10"/>
        <v/>
      </c>
      <c r="G38" s="527">
        <v>7</v>
      </c>
      <c r="H38" s="527"/>
      <c r="I38" s="527"/>
      <c r="J38" s="527"/>
      <c r="K38" s="450"/>
      <c r="L38" s="450"/>
    </row>
    <row r="39" spans="1:12" ht="24" x14ac:dyDescent="0.2">
      <c r="A39" s="533" t="s">
        <v>643</v>
      </c>
      <c r="B39" s="534"/>
      <c r="C39" s="535" t="e">
        <f t="shared" si="12"/>
        <v>#DIV/0!</v>
      </c>
      <c r="D39" s="534">
        <v>0</v>
      </c>
      <c r="E39" s="536" t="str">
        <f t="shared" si="9"/>
        <v/>
      </c>
      <c r="F39" s="537" t="str">
        <f t="shared" si="10"/>
        <v/>
      </c>
      <c r="G39" s="527">
        <v>8</v>
      </c>
      <c r="H39" s="527"/>
      <c r="I39" s="527"/>
      <c r="J39" s="527"/>
      <c r="K39" s="450"/>
      <c r="L39" s="450"/>
    </row>
    <row r="40" spans="1:12" ht="24" x14ac:dyDescent="0.2">
      <c r="A40" s="533" t="s">
        <v>643</v>
      </c>
      <c r="B40" s="534"/>
      <c r="C40" s="535" t="e">
        <f t="shared" si="12"/>
        <v>#DIV/0!</v>
      </c>
      <c r="D40" s="534">
        <v>0</v>
      </c>
      <c r="E40" s="536" t="str">
        <f t="shared" si="9"/>
        <v/>
      </c>
      <c r="F40" s="537" t="str">
        <f t="shared" si="10"/>
        <v/>
      </c>
      <c r="G40" s="527">
        <v>9</v>
      </c>
      <c r="H40" s="527"/>
      <c r="I40" s="527"/>
      <c r="J40" s="527"/>
      <c r="K40" s="450"/>
      <c r="L40" s="450"/>
    </row>
    <row r="41" spans="1:12" ht="24" x14ac:dyDescent="0.2">
      <c r="A41" s="533" t="s">
        <v>643</v>
      </c>
      <c r="B41" s="534"/>
      <c r="C41" s="535" t="e">
        <f t="shared" si="12"/>
        <v>#DIV/0!</v>
      </c>
      <c r="D41" s="534">
        <v>0</v>
      </c>
      <c r="E41" s="536" t="str">
        <f t="shared" si="9"/>
        <v/>
      </c>
      <c r="F41" s="537" t="str">
        <f t="shared" si="10"/>
        <v/>
      </c>
      <c r="G41" s="527">
        <v>10</v>
      </c>
      <c r="H41" s="527"/>
      <c r="I41" s="527"/>
      <c r="J41" s="527"/>
      <c r="K41" s="450"/>
      <c r="L41" s="450"/>
    </row>
    <row r="42" spans="1:12" ht="24" x14ac:dyDescent="0.2">
      <c r="A42" s="533" t="s">
        <v>643</v>
      </c>
      <c r="B42" s="534">
        <v>0</v>
      </c>
      <c r="C42" s="535" t="e">
        <f t="shared" si="12"/>
        <v>#DIV/0!</v>
      </c>
      <c r="D42" s="534">
        <v>0</v>
      </c>
      <c r="E42" s="536" t="str">
        <f t="shared" si="9"/>
        <v/>
      </c>
      <c r="F42" s="537" t="str">
        <f t="shared" si="10"/>
        <v/>
      </c>
      <c r="G42" s="527">
        <v>11</v>
      </c>
      <c r="H42" s="527"/>
      <c r="I42" s="527"/>
      <c r="J42" s="527"/>
      <c r="K42" s="450"/>
      <c r="L42" s="450"/>
    </row>
    <row r="43" spans="1:12" ht="24" x14ac:dyDescent="0.2">
      <c r="A43" s="533" t="s">
        <v>643</v>
      </c>
      <c r="B43" s="534">
        <v>0</v>
      </c>
      <c r="C43" s="535" t="e">
        <f t="shared" si="12"/>
        <v>#DIV/0!</v>
      </c>
      <c r="D43" s="534">
        <v>0</v>
      </c>
      <c r="E43" s="536" t="str">
        <f t="shared" si="9"/>
        <v/>
      </c>
      <c r="F43" s="537" t="str">
        <f t="shared" si="10"/>
        <v/>
      </c>
      <c r="G43" s="527">
        <v>12</v>
      </c>
      <c r="H43" s="527"/>
      <c r="I43" s="527"/>
      <c r="J43" s="527"/>
      <c r="K43" s="450"/>
      <c r="L43" s="450"/>
    </row>
    <row r="44" spans="1:12" ht="24" x14ac:dyDescent="0.2">
      <c r="A44" s="533" t="s">
        <v>643</v>
      </c>
      <c r="B44" s="534">
        <v>0</v>
      </c>
      <c r="C44" s="535" t="e">
        <f t="shared" si="12"/>
        <v>#DIV/0!</v>
      </c>
      <c r="D44" s="534">
        <v>0</v>
      </c>
      <c r="E44" s="536" t="str">
        <f t="shared" si="9"/>
        <v/>
      </c>
      <c r="F44" s="537" t="str">
        <f t="shared" si="10"/>
        <v/>
      </c>
      <c r="G44" s="527">
        <v>13</v>
      </c>
      <c r="H44" s="527"/>
      <c r="I44" s="527"/>
      <c r="J44" s="527"/>
      <c r="K44" s="450"/>
      <c r="L44" s="450"/>
    </row>
    <row r="45" spans="1:12" ht="24" x14ac:dyDescent="0.2">
      <c r="A45" s="533" t="s">
        <v>643</v>
      </c>
      <c r="B45" s="534">
        <v>0</v>
      </c>
      <c r="C45" s="535" t="e">
        <f t="shared" si="12"/>
        <v>#DIV/0!</v>
      </c>
      <c r="D45" s="534">
        <v>0</v>
      </c>
      <c r="E45" s="536" t="str">
        <f t="shared" si="9"/>
        <v/>
      </c>
      <c r="F45" s="537" t="str">
        <f t="shared" si="10"/>
        <v/>
      </c>
      <c r="G45" s="527">
        <v>14</v>
      </c>
      <c r="H45" s="527"/>
      <c r="I45" s="527"/>
      <c r="J45" s="527"/>
      <c r="K45" s="450"/>
      <c r="L45" s="450"/>
    </row>
    <row r="46" spans="1:12" ht="24" x14ac:dyDescent="0.2">
      <c r="A46" s="533" t="s">
        <v>643</v>
      </c>
      <c r="B46" s="534">
        <v>0</v>
      </c>
      <c r="C46" s="535" t="e">
        <f t="shared" si="12"/>
        <v>#DIV/0!</v>
      </c>
      <c r="D46" s="534">
        <v>0</v>
      </c>
      <c r="E46" s="536" t="str">
        <f t="shared" si="9"/>
        <v/>
      </c>
      <c r="F46" s="537" t="str">
        <f t="shared" si="10"/>
        <v/>
      </c>
      <c r="G46" s="527">
        <v>15</v>
      </c>
      <c r="H46" s="527"/>
      <c r="I46" s="527"/>
      <c r="J46" s="527"/>
      <c r="K46" s="450"/>
      <c r="L46" s="450"/>
    </row>
    <row r="47" spans="1:12" ht="24" hidden="1" x14ac:dyDescent="0.2">
      <c r="A47" s="538" t="s">
        <v>643</v>
      </c>
      <c r="B47" s="539"/>
      <c r="C47" s="535" t="e">
        <f>B47/$B$62</f>
        <v>#DIV/0!</v>
      </c>
      <c r="D47" s="539"/>
      <c r="E47" s="536" t="str">
        <f t="shared" si="9"/>
        <v/>
      </c>
      <c r="F47" s="537" t="str">
        <f t="shared" si="10"/>
        <v/>
      </c>
      <c r="G47" s="527"/>
      <c r="H47" s="527"/>
      <c r="I47" s="527"/>
      <c r="J47" s="527"/>
      <c r="K47" s="450"/>
      <c r="L47" s="450"/>
    </row>
    <row r="48" spans="1:12" ht="24" hidden="1" x14ac:dyDescent="0.2">
      <c r="A48" s="538" t="s">
        <v>643</v>
      </c>
      <c r="B48" s="539"/>
      <c r="C48" s="535" t="e">
        <f>B48/$B$62</f>
        <v>#DIV/0!</v>
      </c>
      <c r="D48" s="539"/>
      <c r="E48" s="536" t="str">
        <f t="shared" si="9"/>
        <v/>
      </c>
      <c r="F48" s="537" t="str">
        <f t="shared" si="10"/>
        <v/>
      </c>
      <c r="G48" s="527"/>
      <c r="H48" s="527"/>
      <c r="I48" s="527"/>
      <c r="J48" s="527"/>
      <c r="K48" s="450"/>
      <c r="L48" s="450"/>
    </row>
    <row r="49" spans="1:42" ht="24" hidden="1" x14ac:dyDescent="0.2">
      <c r="A49" s="538" t="s">
        <v>643</v>
      </c>
      <c r="B49" s="539"/>
      <c r="C49" s="535" t="e">
        <f>B49/$B$62</f>
        <v>#DIV/0!</v>
      </c>
      <c r="D49" s="539"/>
      <c r="E49" s="536" t="str">
        <f t="shared" si="9"/>
        <v/>
      </c>
      <c r="F49" s="537" t="str">
        <f t="shared" si="10"/>
        <v/>
      </c>
      <c r="G49" s="527"/>
      <c r="H49" s="527"/>
      <c r="I49" s="527"/>
      <c r="J49" s="527"/>
      <c r="K49" s="450"/>
      <c r="L49" s="450"/>
    </row>
    <row r="50" spans="1:42" ht="24" hidden="1" x14ac:dyDescent="0.2">
      <c r="A50" s="538" t="s">
        <v>643</v>
      </c>
      <c r="B50" s="539"/>
      <c r="C50" s="535" t="e">
        <f t="shared" ref="C50:C61" si="13">B50/$B$62</f>
        <v>#DIV/0!</v>
      </c>
      <c r="D50" s="539"/>
      <c r="E50" s="536" t="str">
        <f t="shared" si="9"/>
        <v/>
      </c>
      <c r="F50" s="537" t="str">
        <f t="shared" si="10"/>
        <v/>
      </c>
      <c r="G50" s="527"/>
      <c r="H50" s="527"/>
      <c r="I50" s="527"/>
      <c r="J50" s="527"/>
      <c r="K50" s="450"/>
      <c r="L50" s="450"/>
      <c r="N50" s="540"/>
    </row>
    <row r="51" spans="1:42" ht="24" hidden="1" x14ac:dyDescent="0.2">
      <c r="A51" s="538" t="s">
        <v>643</v>
      </c>
      <c r="B51" s="539"/>
      <c r="C51" s="535" t="e">
        <f t="shared" si="13"/>
        <v>#DIV/0!</v>
      </c>
      <c r="D51" s="539"/>
      <c r="E51" s="536" t="str">
        <f t="shared" si="9"/>
        <v/>
      </c>
      <c r="F51" s="537" t="str">
        <f t="shared" si="10"/>
        <v/>
      </c>
      <c r="G51" s="527"/>
      <c r="H51" s="527"/>
      <c r="I51" s="527"/>
      <c r="J51" s="527"/>
      <c r="K51" s="450"/>
      <c r="L51" s="450"/>
    </row>
    <row r="52" spans="1:42" ht="24" hidden="1" x14ac:dyDescent="0.2">
      <c r="A52" s="538" t="s">
        <v>643</v>
      </c>
      <c r="B52" s="539"/>
      <c r="C52" s="535" t="e">
        <f t="shared" si="13"/>
        <v>#DIV/0!</v>
      </c>
      <c r="D52" s="539"/>
      <c r="E52" s="536" t="str">
        <f t="shared" si="9"/>
        <v/>
      </c>
      <c r="F52" s="537" t="str">
        <f t="shared" si="10"/>
        <v/>
      </c>
      <c r="G52" s="527"/>
      <c r="H52" s="527"/>
      <c r="I52" s="527"/>
      <c r="J52" s="527"/>
      <c r="K52" s="450"/>
      <c r="L52" s="450"/>
    </row>
    <row r="53" spans="1:42" ht="24" hidden="1" x14ac:dyDescent="0.2">
      <c r="A53" s="538" t="s">
        <v>643</v>
      </c>
      <c r="B53" s="539"/>
      <c r="C53" s="535" t="e">
        <f t="shared" si="13"/>
        <v>#DIV/0!</v>
      </c>
      <c r="D53" s="539"/>
      <c r="E53" s="536" t="str">
        <f t="shared" si="9"/>
        <v/>
      </c>
      <c r="F53" s="537" t="str">
        <f t="shared" si="10"/>
        <v/>
      </c>
      <c r="G53" s="527"/>
      <c r="H53" s="527"/>
      <c r="I53" s="527"/>
      <c r="J53" s="527"/>
      <c r="K53" s="450"/>
      <c r="L53" s="450"/>
    </row>
    <row r="54" spans="1:42" ht="24" hidden="1" x14ac:dyDescent="0.2">
      <c r="A54" s="538" t="s">
        <v>643</v>
      </c>
      <c r="B54" s="539"/>
      <c r="C54" s="535" t="e">
        <f t="shared" si="13"/>
        <v>#DIV/0!</v>
      </c>
      <c r="D54" s="539"/>
      <c r="E54" s="536" t="str">
        <f t="shared" si="9"/>
        <v/>
      </c>
      <c r="F54" s="537" t="str">
        <f t="shared" si="10"/>
        <v/>
      </c>
      <c r="G54" s="527"/>
      <c r="H54" s="527"/>
      <c r="I54" s="527"/>
      <c r="J54" s="527"/>
      <c r="K54" s="450"/>
      <c r="L54" s="450"/>
    </row>
    <row r="55" spans="1:42" ht="24" hidden="1" x14ac:dyDescent="0.2">
      <c r="A55" s="538" t="s">
        <v>643</v>
      </c>
      <c r="B55" s="539"/>
      <c r="C55" s="535" t="e">
        <f t="shared" si="13"/>
        <v>#DIV/0!</v>
      </c>
      <c r="D55" s="539"/>
      <c r="E55" s="536" t="str">
        <f t="shared" si="9"/>
        <v/>
      </c>
      <c r="F55" s="537" t="str">
        <f t="shared" si="10"/>
        <v/>
      </c>
      <c r="G55" s="527"/>
      <c r="H55" s="527"/>
      <c r="I55" s="527"/>
      <c r="J55" s="527"/>
      <c r="K55" s="450"/>
      <c r="L55" s="450"/>
    </row>
    <row r="56" spans="1:42" ht="24" hidden="1" x14ac:dyDescent="0.2">
      <c r="A56" s="538" t="s">
        <v>643</v>
      </c>
      <c r="B56" s="539"/>
      <c r="C56" s="535" t="e">
        <f t="shared" si="13"/>
        <v>#DIV/0!</v>
      </c>
      <c r="D56" s="539"/>
      <c r="E56" s="536" t="str">
        <f t="shared" si="9"/>
        <v/>
      </c>
      <c r="F56" s="537" t="str">
        <f t="shared" si="10"/>
        <v/>
      </c>
      <c r="G56" s="527"/>
      <c r="H56" s="527"/>
      <c r="I56" s="527"/>
      <c r="J56" s="527"/>
      <c r="K56" s="450"/>
      <c r="L56" s="450"/>
    </row>
    <row r="57" spans="1:42" ht="24" hidden="1" x14ac:dyDescent="0.2">
      <c r="A57" s="538" t="s">
        <v>643</v>
      </c>
      <c r="B57" s="539"/>
      <c r="C57" s="535" t="e">
        <f t="shared" si="13"/>
        <v>#DIV/0!</v>
      </c>
      <c r="D57" s="539"/>
      <c r="E57" s="536" t="str">
        <f t="shared" si="9"/>
        <v/>
      </c>
      <c r="F57" s="537" t="str">
        <f t="shared" si="10"/>
        <v/>
      </c>
      <c r="G57" s="527"/>
      <c r="H57" s="527"/>
      <c r="I57" s="527"/>
      <c r="J57" s="527"/>
      <c r="K57" s="450"/>
      <c r="L57" s="450"/>
    </row>
    <row r="58" spans="1:42" ht="24" hidden="1" x14ac:dyDescent="0.2">
      <c r="A58" s="538" t="s">
        <v>643</v>
      </c>
      <c r="B58" s="539"/>
      <c r="C58" s="535" t="e">
        <f t="shared" si="13"/>
        <v>#DIV/0!</v>
      </c>
      <c r="D58" s="539"/>
      <c r="E58" s="536" t="str">
        <f t="shared" si="9"/>
        <v/>
      </c>
      <c r="F58" s="537" t="str">
        <f t="shared" si="10"/>
        <v/>
      </c>
      <c r="G58" s="527"/>
      <c r="H58" s="527"/>
      <c r="I58" s="527"/>
      <c r="J58" s="527"/>
      <c r="K58" s="450"/>
      <c r="L58" s="450"/>
    </row>
    <row r="59" spans="1:42" ht="24" hidden="1" x14ac:dyDescent="0.2">
      <c r="A59" s="538" t="s">
        <v>643</v>
      </c>
      <c r="B59" s="539"/>
      <c r="C59" s="535" t="e">
        <f t="shared" si="13"/>
        <v>#DIV/0!</v>
      </c>
      <c r="D59" s="539"/>
      <c r="E59" s="536" t="str">
        <f t="shared" si="9"/>
        <v/>
      </c>
      <c r="F59" s="537" t="str">
        <f t="shared" si="10"/>
        <v/>
      </c>
      <c r="G59" s="527"/>
      <c r="H59" s="527"/>
      <c r="I59" s="527"/>
      <c r="J59" s="527"/>
      <c r="K59" s="450"/>
      <c r="L59" s="450"/>
    </row>
    <row r="60" spans="1:42" ht="24" hidden="1" x14ac:dyDescent="0.2">
      <c r="A60" s="538" t="s">
        <v>643</v>
      </c>
      <c r="B60" s="539"/>
      <c r="C60" s="535" t="e">
        <f t="shared" si="13"/>
        <v>#DIV/0!</v>
      </c>
      <c r="D60" s="539"/>
      <c r="E60" s="536" t="str">
        <f t="shared" si="9"/>
        <v/>
      </c>
      <c r="F60" s="537" t="str">
        <f t="shared" si="10"/>
        <v/>
      </c>
      <c r="G60" s="527"/>
      <c r="H60" s="527"/>
      <c r="I60" s="527"/>
      <c r="J60" s="527"/>
      <c r="K60" s="450"/>
      <c r="L60" s="450"/>
    </row>
    <row r="61" spans="1:42" ht="24" hidden="1" x14ac:dyDescent="0.2">
      <c r="A61" s="538" t="s">
        <v>643</v>
      </c>
      <c r="B61" s="539"/>
      <c r="C61" s="535" t="e">
        <f t="shared" si="13"/>
        <v>#DIV/0!</v>
      </c>
      <c r="D61" s="539"/>
      <c r="E61" s="536" t="str">
        <f t="shared" si="9"/>
        <v/>
      </c>
      <c r="F61" s="537" t="str">
        <f t="shared" si="10"/>
        <v/>
      </c>
      <c r="G61" s="527"/>
      <c r="H61" s="527"/>
      <c r="I61" s="527"/>
      <c r="J61" s="527"/>
      <c r="K61" s="450"/>
      <c r="L61" s="450"/>
    </row>
    <row r="62" spans="1:42" x14ac:dyDescent="0.2">
      <c r="A62" s="173" t="s">
        <v>0</v>
      </c>
      <c r="B62" s="541">
        <f>SUM(B32:B61)</f>
        <v>0</v>
      </c>
      <c r="C62" s="542" t="e">
        <f>SUM(C32:C61)</f>
        <v>#DIV/0!</v>
      </c>
      <c r="D62" s="541"/>
      <c r="E62" s="541">
        <f>ROUNDUP(SUM(E32:E61),0)</f>
        <v>0</v>
      </c>
      <c r="F62" s="541">
        <f>ROUNDUP(SUM(F32:F61),0)</f>
        <v>0</v>
      </c>
      <c r="G62" s="479"/>
      <c r="H62" s="479"/>
      <c r="I62" s="479"/>
      <c r="J62" s="479"/>
    </row>
    <row r="63" spans="1:42" x14ac:dyDescent="0.2">
      <c r="A63" s="526"/>
      <c r="B63" s="479"/>
      <c r="C63" s="479"/>
      <c r="D63" s="479"/>
      <c r="E63" s="479"/>
      <c r="F63" s="479"/>
      <c r="G63" s="479"/>
      <c r="H63" s="479"/>
      <c r="I63" s="479"/>
      <c r="J63" s="479"/>
    </row>
    <row r="64" spans="1:42" s="545" customFormat="1" ht="36" hidden="1" x14ac:dyDescent="0.2">
      <c r="A64" s="512" t="s">
        <v>626</v>
      </c>
      <c r="B64" s="509">
        <f>SUM(C64:AP64)</f>
        <v>0</v>
      </c>
      <c r="C64" s="543"/>
      <c r="D64" s="544">
        <f>IF(AND(0&lt;D9,D9&lt;=$E$62),$F$62,0)</f>
        <v>0</v>
      </c>
      <c r="E64" s="544">
        <f t="shared" ref="E64:U64" si="14">IF(AND(0&lt;E9,E9&lt;=$E$62),$F$62,0)</f>
        <v>0</v>
      </c>
      <c r="F64" s="544">
        <f t="shared" si="14"/>
        <v>0</v>
      </c>
      <c r="G64" s="544">
        <f t="shared" si="14"/>
        <v>0</v>
      </c>
      <c r="H64" s="544">
        <f t="shared" si="14"/>
        <v>0</v>
      </c>
      <c r="I64" s="544">
        <f t="shared" si="14"/>
        <v>0</v>
      </c>
      <c r="J64" s="544">
        <f t="shared" si="14"/>
        <v>0</v>
      </c>
      <c r="K64" s="544">
        <f t="shared" si="14"/>
        <v>0</v>
      </c>
      <c r="L64" s="544">
        <f t="shared" si="14"/>
        <v>0</v>
      </c>
      <c r="M64" s="544">
        <f t="shared" si="14"/>
        <v>0</v>
      </c>
      <c r="N64" s="544">
        <f t="shared" si="14"/>
        <v>0</v>
      </c>
      <c r="O64" s="544">
        <f t="shared" si="14"/>
        <v>0</v>
      </c>
      <c r="P64" s="544">
        <f t="shared" si="14"/>
        <v>0</v>
      </c>
      <c r="Q64" s="544">
        <f t="shared" si="14"/>
        <v>0</v>
      </c>
      <c r="R64" s="544">
        <f t="shared" si="14"/>
        <v>0</v>
      </c>
      <c r="S64" s="544">
        <f t="shared" si="14"/>
        <v>0</v>
      </c>
      <c r="T64" s="544">
        <f t="shared" si="14"/>
        <v>0</v>
      </c>
      <c r="U64" s="544">
        <f t="shared" si="14"/>
        <v>0</v>
      </c>
      <c r="V64" s="544">
        <f>IF(AND(0&lt;V9,V9&lt;=$E$62),$F$62,0)</f>
        <v>0</v>
      </c>
      <c r="W64" s="544">
        <f t="shared" ref="W64:Z64" si="15">IF(AND(0&lt;W9,W9&lt;=$E$62),$F$62,0)</f>
        <v>0</v>
      </c>
      <c r="X64" s="544">
        <f t="shared" si="15"/>
        <v>0</v>
      </c>
      <c r="Y64" s="544">
        <f t="shared" si="15"/>
        <v>0</v>
      </c>
      <c r="Z64" s="544">
        <f t="shared" si="15"/>
        <v>0</v>
      </c>
      <c r="AA64" s="544">
        <f>IF(AND(0&lt;AA9,AA9&lt;=$E$62),$F$62,0)</f>
        <v>0</v>
      </c>
      <c r="AB64" s="544">
        <f t="shared" ref="AB64:AP64" si="16">IF(AND(0&lt;AB9,AB9&lt;=$E$62),$F$62,0)</f>
        <v>0</v>
      </c>
      <c r="AC64" s="544">
        <f t="shared" si="16"/>
        <v>0</v>
      </c>
      <c r="AD64" s="544">
        <f t="shared" si="16"/>
        <v>0</v>
      </c>
      <c r="AE64" s="544">
        <f t="shared" si="16"/>
        <v>0</v>
      </c>
      <c r="AF64" s="544">
        <f t="shared" si="16"/>
        <v>0</v>
      </c>
      <c r="AG64" s="544">
        <f t="shared" si="16"/>
        <v>0</v>
      </c>
      <c r="AH64" s="544">
        <f t="shared" si="16"/>
        <v>0</v>
      </c>
      <c r="AI64" s="544">
        <f t="shared" si="16"/>
        <v>0</v>
      </c>
      <c r="AJ64" s="544">
        <f t="shared" si="16"/>
        <v>0</v>
      </c>
      <c r="AK64" s="544">
        <f t="shared" si="16"/>
        <v>0</v>
      </c>
      <c r="AL64" s="544">
        <f t="shared" si="16"/>
        <v>0</v>
      </c>
      <c r="AM64" s="544">
        <f t="shared" si="16"/>
        <v>0</v>
      </c>
      <c r="AN64" s="544">
        <f t="shared" si="16"/>
        <v>0</v>
      </c>
      <c r="AO64" s="544">
        <f t="shared" si="16"/>
        <v>0</v>
      </c>
      <c r="AP64" s="544">
        <f t="shared" si="16"/>
        <v>0</v>
      </c>
    </row>
    <row r="65" spans="1:27" s="548" customFormat="1" ht="12.75" x14ac:dyDescent="0.2">
      <c r="A65"/>
      <c r="B65" s="546">
        <f>B62-B64</f>
        <v>0</v>
      </c>
      <c r="C65" s="547"/>
      <c r="D65" s="547"/>
      <c r="E65" s="547"/>
      <c r="F65" s="547"/>
      <c r="G65" s="547"/>
      <c r="H65" s="547"/>
      <c r="I65" s="547"/>
      <c r="J65" s="547"/>
      <c r="K65" s="547"/>
      <c r="V65" s="549"/>
    </row>
    <row r="67" spans="1:27" ht="12.6" customHeight="1" x14ac:dyDescent="0.2"/>
    <row r="70" spans="1:27" x14ac:dyDescent="0.2">
      <c r="A70" s="743" t="s">
        <v>644</v>
      </c>
      <c r="B70" s="743"/>
      <c r="C70" s="743"/>
      <c r="D70" s="743"/>
      <c r="E70" s="743"/>
      <c r="F70" s="743"/>
      <c r="G70" s="743"/>
      <c r="H70" s="37"/>
      <c r="I70" s="37"/>
      <c r="J70" s="37"/>
      <c r="K70" s="37"/>
      <c r="L70" s="37"/>
      <c r="M70" s="37"/>
      <c r="N70" s="37"/>
      <c r="O70" s="37"/>
      <c r="P70" s="37"/>
      <c r="Q70" s="37"/>
      <c r="R70" s="37"/>
      <c r="S70" s="37"/>
      <c r="T70" s="37"/>
      <c r="U70" s="37"/>
      <c r="V70" s="37"/>
      <c r="W70" s="37"/>
      <c r="X70" s="37"/>
      <c r="Y70" s="37"/>
      <c r="Z70" s="37"/>
      <c r="AA70" s="37"/>
    </row>
    <row r="71" spans="1:27" x14ac:dyDescent="0.2">
      <c r="A71" s="550"/>
      <c r="B71" s="37"/>
      <c r="C71" s="38"/>
      <c r="D71" s="37"/>
      <c r="E71" s="37"/>
      <c r="F71" s="37"/>
      <c r="G71" s="37"/>
      <c r="H71" s="37"/>
      <c r="I71" s="37"/>
      <c r="J71" s="37"/>
      <c r="K71" s="37"/>
      <c r="L71" s="37"/>
      <c r="M71" s="37"/>
      <c r="N71" s="37"/>
      <c r="O71" s="37"/>
      <c r="P71" s="37"/>
      <c r="Q71" s="37"/>
      <c r="R71" s="37"/>
      <c r="S71" s="37"/>
      <c r="T71" s="37"/>
      <c r="U71" s="37"/>
      <c r="V71" s="37"/>
      <c r="W71" s="37"/>
      <c r="X71" s="37"/>
      <c r="Y71" s="37"/>
      <c r="Z71" s="37"/>
      <c r="AA71" s="37"/>
    </row>
    <row r="72" spans="1:27" ht="42.75" customHeight="1" x14ac:dyDescent="0.2">
      <c r="A72" s="551" t="s">
        <v>645</v>
      </c>
      <c r="B72" s="552" t="s">
        <v>153</v>
      </c>
      <c r="C72" s="552" t="s">
        <v>638</v>
      </c>
      <c r="D72" s="552" t="s">
        <v>646</v>
      </c>
      <c r="E72" s="553"/>
      <c r="F72" s="37"/>
      <c r="G72" s="37"/>
      <c r="H72" s="37"/>
      <c r="I72" s="37"/>
      <c r="J72" s="37"/>
      <c r="K72" s="37"/>
      <c r="L72" s="37"/>
      <c r="M72" s="37"/>
      <c r="N72" s="37"/>
      <c r="O72" s="37"/>
      <c r="P72" s="37"/>
      <c r="Q72" s="37"/>
      <c r="R72" s="37"/>
      <c r="S72" s="37"/>
      <c r="T72" s="37"/>
      <c r="U72" s="37"/>
      <c r="V72" s="37"/>
      <c r="W72" s="37"/>
    </row>
    <row r="73" spans="1:27" x14ac:dyDescent="0.2">
      <c r="A73" s="554" t="s">
        <v>647</v>
      </c>
      <c r="B73" s="555" t="s">
        <v>648</v>
      </c>
      <c r="C73" s="556"/>
      <c r="D73" s="557"/>
      <c r="E73" s="38">
        <v>1</v>
      </c>
      <c r="F73" s="18"/>
      <c r="G73" s="18"/>
      <c r="H73" s="18"/>
      <c r="I73" s="18"/>
      <c r="J73" s="18"/>
      <c r="K73" s="18"/>
      <c r="L73" s="18"/>
    </row>
    <row r="74" spans="1:27" x14ac:dyDescent="0.2">
      <c r="A74" s="554" t="s">
        <v>647</v>
      </c>
      <c r="B74" s="555" t="s">
        <v>648</v>
      </c>
      <c r="C74" s="558"/>
      <c r="D74" s="559"/>
      <c r="E74" s="38">
        <v>2</v>
      </c>
      <c r="F74" s="18"/>
      <c r="G74" s="18"/>
      <c r="H74" s="18"/>
      <c r="I74" s="18"/>
      <c r="J74" s="18"/>
      <c r="K74" s="18"/>
      <c r="L74" s="18"/>
    </row>
    <row r="75" spans="1:27" x14ac:dyDescent="0.2">
      <c r="A75" s="554" t="s">
        <v>647</v>
      </c>
      <c r="B75" s="555" t="s">
        <v>648</v>
      </c>
      <c r="C75" s="558"/>
      <c r="D75" s="559"/>
      <c r="E75" s="38">
        <v>3</v>
      </c>
      <c r="F75" s="18"/>
      <c r="G75" s="18"/>
      <c r="H75" s="18"/>
      <c r="I75" s="18"/>
      <c r="J75" s="18"/>
      <c r="K75" s="18"/>
      <c r="L75" s="18"/>
    </row>
    <row r="76" spans="1:27" x14ac:dyDescent="0.2">
      <c r="A76" s="554" t="s">
        <v>647</v>
      </c>
      <c r="B76" s="555" t="s">
        <v>648</v>
      </c>
      <c r="C76" s="558"/>
      <c r="D76" s="559"/>
      <c r="E76" s="38">
        <v>4</v>
      </c>
      <c r="F76" s="18"/>
      <c r="G76" s="18"/>
      <c r="H76" s="18"/>
      <c r="I76" s="18"/>
      <c r="J76" s="18"/>
      <c r="K76" s="18"/>
      <c r="L76" s="18"/>
    </row>
    <row r="77" spans="1:27" x14ac:dyDescent="0.2">
      <c r="A77" s="554" t="s">
        <v>647</v>
      </c>
      <c r="B77" s="555" t="s">
        <v>648</v>
      </c>
      <c r="C77" s="558"/>
      <c r="D77" s="559"/>
      <c r="E77" s="38">
        <v>5</v>
      </c>
      <c r="F77" s="18"/>
      <c r="G77" s="18"/>
      <c r="H77" s="18"/>
      <c r="I77" s="18"/>
      <c r="J77" s="18"/>
      <c r="K77" s="18"/>
      <c r="L77" s="18"/>
    </row>
    <row r="78" spans="1:27" x14ac:dyDescent="0.2">
      <c r="A78" s="554" t="s">
        <v>647</v>
      </c>
      <c r="B78" s="555" t="s">
        <v>648</v>
      </c>
      <c r="C78" s="558"/>
      <c r="D78" s="559"/>
      <c r="E78" s="38">
        <v>6</v>
      </c>
      <c r="F78" s="18"/>
      <c r="G78" s="18"/>
      <c r="H78" s="18"/>
      <c r="I78" s="18"/>
      <c r="J78" s="18"/>
      <c r="K78" s="18"/>
      <c r="L78" s="18"/>
    </row>
    <row r="79" spans="1:27" x14ac:dyDescent="0.2">
      <c r="A79" s="554" t="s">
        <v>647</v>
      </c>
      <c r="B79" s="555" t="s">
        <v>648</v>
      </c>
      <c r="C79" s="558"/>
      <c r="D79" s="559"/>
      <c r="E79" s="38">
        <v>7</v>
      </c>
      <c r="F79" s="18"/>
      <c r="G79" s="18"/>
      <c r="H79" s="18"/>
      <c r="I79" s="18"/>
      <c r="J79" s="18"/>
      <c r="K79" s="18"/>
      <c r="L79" s="18"/>
    </row>
    <row r="80" spans="1:27" x14ac:dyDescent="0.2">
      <c r="A80" s="554" t="s">
        <v>647</v>
      </c>
      <c r="B80" s="555" t="s">
        <v>648</v>
      </c>
      <c r="C80" s="558"/>
      <c r="D80" s="559"/>
      <c r="E80" s="38">
        <v>8</v>
      </c>
      <c r="F80" s="18"/>
      <c r="G80" s="18"/>
      <c r="H80" s="18"/>
      <c r="I80" s="18"/>
      <c r="J80" s="18"/>
      <c r="K80" s="18"/>
      <c r="L80" s="18"/>
    </row>
    <row r="81" spans="1:12" x14ac:dyDescent="0.2">
      <c r="A81" s="554" t="s">
        <v>647</v>
      </c>
      <c r="B81" s="555" t="s">
        <v>648</v>
      </c>
      <c r="C81" s="558"/>
      <c r="D81" s="559"/>
      <c r="E81" s="38">
        <v>9</v>
      </c>
      <c r="F81" s="18"/>
      <c r="G81" s="18"/>
      <c r="H81" s="18"/>
      <c r="I81" s="18"/>
      <c r="J81" s="18"/>
      <c r="K81" s="18"/>
      <c r="L81" s="18"/>
    </row>
    <row r="82" spans="1:12" x14ac:dyDescent="0.2">
      <c r="A82" s="554" t="s">
        <v>647</v>
      </c>
      <c r="B82" s="555" t="s">
        <v>648</v>
      </c>
      <c r="C82" s="558"/>
      <c r="D82" s="559"/>
      <c r="E82" s="38">
        <v>10</v>
      </c>
      <c r="F82" s="549"/>
      <c r="G82" s="549"/>
      <c r="H82" s="549"/>
      <c r="I82" s="549"/>
      <c r="J82" s="18"/>
      <c r="K82" s="18"/>
      <c r="L82" s="18"/>
    </row>
    <row r="83" spans="1:12" x14ac:dyDescent="0.2">
      <c r="A83" s="554" t="s">
        <v>647</v>
      </c>
      <c r="B83" s="555" t="s">
        <v>648</v>
      </c>
      <c r="C83" s="558"/>
      <c r="D83" s="559"/>
      <c r="E83" s="38">
        <v>11</v>
      </c>
      <c r="F83" s="560"/>
      <c r="G83" s="561"/>
      <c r="H83" s="562"/>
      <c r="I83" s="562">
        <v>11</v>
      </c>
      <c r="J83" s="18"/>
      <c r="K83" s="18"/>
      <c r="L83" s="18"/>
    </row>
    <row r="84" spans="1:12" x14ac:dyDescent="0.2">
      <c r="A84" s="554" t="s">
        <v>647</v>
      </c>
      <c r="B84" s="555" t="s">
        <v>648</v>
      </c>
      <c r="C84" s="558"/>
      <c r="D84" s="559"/>
      <c r="E84" s="38">
        <v>12</v>
      </c>
      <c r="F84" s="560"/>
      <c r="G84" s="561"/>
      <c r="H84" s="562"/>
      <c r="I84" s="562">
        <v>12</v>
      </c>
      <c r="J84" s="18"/>
      <c r="K84" s="18"/>
      <c r="L84" s="18"/>
    </row>
    <row r="85" spans="1:12" x14ac:dyDescent="0.2">
      <c r="A85" s="554" t="s">
        <v>647</v>
      </c>
      <c r="B85" s="555" t="s">
        <v>648</v>
      </c>
      <c r="C85" s="558"/>
      <c r="D85" s="559"/>
      <c r="E85" s="38">
        <v>13</v>
      </c>
      <c r="F85" s="560"/>
      <c r="G85" s="561"/>
      <c r="H85" s="562"/>
      <c r="I85" s="562">
        <v>13</v>
      </c>
      <c r="J85" s="18"/>
      <c r="K85" s="18"/>
      <c r="L85" s="18"/>
    </row>
    <row r="86" spans="1:12" x14ac:dyDescent="0.2">
      <c r="A86" s="554" t="s">
        <v>647</v>
      </c>
      <c r="B86" s="555" t="s">
        <v>648</v>
      </c>
      <c r="C86" s="558"/>
      <c r="D86" s="559"/>
      <c r="E86" s="38">
        <v>14</v>
      </c>
      <c r="F86" s="560"/>
      <c r="G86" s="561"/>
      <c r="H86" s="562"/>
      <c r="I86" s="562">
        <v>14</v>
      </c>
      <c r="J86" s="18"/>
      <c r="K86" s="18"/>
      <c r="L86" s="18"/>
    </row>
    <row r="87" spans="1:12" x14ac:dyDescent="0.2">
      <c r="A87" s="554" t="s">
        <v>647</v>
      </c>
      <c r="B87" s="555" t="s">
        <v>648</v>
      </c>
      <c r="C87" s="558"/>
      <c r="D87" s="559"/>
      <c r="E87" s="38">
        <v>15</v>
      </c>
      <c r="F87" s="560"/>
      <c r="G87" s="561"/>
      <c r="H87" s="562"/>
      <c r="I87" s="562">
        <v>15</v>
      </c>
      <c r="J87" s="18"/>
      <c r="K87" s="18"/>
      <c r="L87" s="18"/>
    </row>
    <row r="88" spans="1:12" x14ac:dyDescent="0.2">
      <c r="A88" s="554" t="s">
        <v>647</v>
      </c>
      <c r="B88" s="555" t="s">
        <v>648</v>
      </c>
      <c r="C88" s="558"/>
      <c r="D88" s="559"/>
      <c r="E88" s="38">
        <v>16</v>
      </c>
      <c r="F88" s="560"/>
      <c r="G88" s="561"/>
      <c r="H88" s="562"/>
      <c r="I88" s="562">
        <v>16</v>
      </c>
      <c r="J88" s="18"/>
      <c r="K88" s="18"/>
      <c r="L88" s="18"/>
    </row>
    <row r="89" spans="1:12" x14ac:dyDescent="0.2">
      <c r="A89" s="554" t="s">
        <v>647</v>
      </c>
      <c r="B89" s="555" t="s">
        <v>648</v>
      </c>
      <c r="C89" s="558"/>
      <c r="D89" s="559"/>
      <c r="E89" s="38">
        <v>17</v>
      </c>
      <c r="F89" s="560"/>
      <c r="G89" s="561"/>
      <c r="H89" s="562"/>
      <c r="I89" s="562">
        <v>17</v>
      </c>
      <c r="J89" s="18"/>
      <c r="K89" s="18"/>
      <c r="L89" s="18"/>
    </row>
    <row r="90" spans="1:12" x14ac:dyDescent="0.2">
      <c r="A90" s="554" t="s">
        <v>647</v>
      </c>
      <c r="B90" s="555" t="s">
        <v>648</v>
      </c>
      <c r="C90" s="558"/>
      <c r="D90" s="559"/>
      <c r="E90" s="38">
        <v>18</v>
      </c>
      <c r="F90" s="560"/>
      <c r="G90" s="561"/>
      <c r="H90" s="562"/>
      <c r="I90" s="562">
        <v>18</v>
      </c>
      <c r="J90" s="18"/>
      <c r="K90" s="18"/>
      <c r="L90" s="18"/>
    </row>
    <row r="91" spans="1:12" x14ac:dyDescent="0.2">
      <c r="A91" s="554" t="s">
        <v>647</v>
      </c>
      <c r="B91" s="555" t="s">
        <v>648</v>
      </c>
      <c r="C91" s="558"/>
      <c r="D91" s="559"/>
      <c r="E91" s="38">
        <v>19</v>
      </c>
      <c r="F91" s="560"/>
      <c r="G91" s="561"/>
      <c r="H91" s="562"/>
      <c r="I91" s="562">
        <v>19</v>
      </c>
      <c r="J91" s="18"/>
      <c r="K91" s="18"/>
      <c r="L91" s="18"/>
    </row>
    <row r="92" spans="1:12" x14ac:dyDescent="0.2">
      <c r="A92" s="554" t="s">
        <v>647</v>
      </c>
      <c r="B92" s="555" t="s">
        <v>648</v>
      </c>
      <c r="C92" s="558"/>
      <c r="D92" s="559"/>
      <c r="E92" s="38">
        <v>20</v>
      </c>
      <c r="F92" s="560"/>
      <c r="G92" s="561"/>
      <c r="H92" s="562"/>
      <c r="I92" s="562">
        <v>20</v>
      </c>
      <c r="J92" s="18"/>
      <c r="K92" s="18"/>
      <c r="L92" s="18"/>
    </row>
    <row r="93" spans="1:12" x14ac:dyDescent="0.2">
      <c r="A93" s="554" t="s">
        <v>647</v>
      </c>
      <c r="B93" s="555" t="s">
        <v>648</v>
      </c>
      <c r="C93" s="558"/>
      <c r="D93" s="559"/>
      <c r="E93" s="38">
        <v>21</v>
      </c>
      <c r="F93" s="560"/>
      <c r="G93" s="561"/>
      <c r="H93" s="562"/>
      <c r="I93" s="562">
        <v>21</v>
      </c>
      <c r="J93" s="18"/>
      <c r="K93" s="18"/>
      <c r="L93" s="18"/>
    </row>
    <row r="94" spans="1:12" x14ac:dyDescent="0.2">
      <c r="A94" s="554" t="s">
        <v>647</v>
      </c>
      <c r="B94" s="555" t="s">
        <v>648</v>
      </c>
      <c r="C94" s="558"/>
      <c r="D94" s="559"/>
      <c r="E94" s="38">
        <v>22</v>
      </c>
      <c r="F94" s="560"/>
      <c r="G94" s="561"/>
      <c r="H94" s="562"/>
      <c r="I94" s="562">
        <v>22</v>
      </c>
      <c r="J94" s="18"/>
      <c r="K94" s="18"/>
      <c r="L94" s="18"/>
    </row>
    <row r="95" spans="1:12" x14ac:dyDescent="0.2">
      <c r="A95" s="554" t="s">
        <v>647</v>
      </c>
      <c r="B95" s="555" t="s">
        <v>648</v>
      </c>
      <c r="C95" s="558"/>
      <c r="D95" s="559"/>
      <c r="E95" s="38">
        <v>23</v>
      </c>
      <c r="F95" s="560"/>
      <c r="G95" s="561"/>
      <c r="H95" s="562"/>
      <c r="I95" s="562">
        <v>23</v>
      </c>
      <c r="J95" s="18"/>
      <c r="K95" s="18"/>
      <c r="L95" s="18"/>
    </row>
    <row r="96" spans="1:12" x14ac:dyDescent="0.2">
      <c r="A96" s="554" t="s">
        <v>647</v>
      </c>
      <c r="B96" s="555" t="s">
        <v>648</v>
      </c>
      <c r="C96" s="558"/>
      <c r="D96" s="559"/>
      <c r="E96" s="38">
        <v>24</v>
      </c>
      <c r="F96" s="560"/>
      <c r="G96" s="561"/>
      <c r="H96" s="562"/>
      <c r="I96" s="562">
        <v>24</v>
      </c>
      <c r="J96" s="18"/>
      <c r="K96" s="18"/>
      <c r="L96" s="18"/>
    </row>
    <row r="97" spans="1:44" x14ac:dyDescent="0.2">
      <c r="A97" s="554" t="s">
        <v>647</v>
      </c>
      <c r="B97" s="555" t="s">
        <v>648</v>
      </c>
      <c r="C97" s="558"/>
      <c r="D97" s="559"/>
      <c r="E97" s="38">
        <v>25</v>
      </c>
      <c r="F97" s="560"/>
      <c r="G97" s="561"/>
      <c r="H97" s="562"/>
      <c r="I97" s="562">
        <v>25</v>
      </c>
      <c r="J97" s="18"/>
      <c r="K97" s="18"/>
      <c r="L97" s="18"/>
    </row>
    <row r="98" spans="1:44" x14ac:dyDescent="0.2">
      <c r="A98" s="554" t="s">
        <v>647</v>
      </c>
      <c r="B98" s="555" t="s">
        <v>648</v>
      </c>
      <c r="C98" s="558"/>
      <c r="D98" s="559"/>
      <c r="E98" s="38">
        <v>26</v>
      </c>
      <c r="F98" s="560"/>
      <c r="G98" s="561"/>
      <c r="H98" s="562"/>
      <c r="I98" s="562">
        <v>26</v>
      </c>
      <c r="J98" s="18"/>
      <c r="K98" s="18"/>
      <c r="L98" s="18"/>
    </row>
    <row r="99" spans="1:44" x14ac:dyDescent="0.2">
      <c r="A99" s="554" t="s">
        <v>647</v>
      </c>
      <c r="B99" s="555" t="s">
        <v>648</v>
      </c>
      <c r="C99" s="558"/>
      <c r="D99" s="559"/>
      <c r="E99" s="38">
        <v>27</v>
      </c>
      <c r="F99" s="560"/>
      <c r="G99" s="561"/>
      <c r="H99" s="562"/>
      <c r="I99" s="562">
        <v>27</v>
      </c>
      <c r="J99" s="18"/>
      <c r="K99" s="18"/>
      <c r="L99" s="18"/>
    </row>
    <row r="100" spans="1:44" x14ac:dyDescent="0.2">
      <c r="A100" s="554" t="s">
        <v>647</v>
      </c>
      <c r="B100" s="555" t="s">
        <v>648</v>
      </c>
      <c r="C100" s="558"/>
      <c r="D100" s="559"/>
      <c r="E100" s="38">
        <v>28</v>
      </c>
      <c r="F100" s="560"/>
      <c r="G100" s="561"/>
      <c r="H100" s="560"/>
      <c r="I100" s="562">
        <v>28</v>
      </c>
      <c r="J100" s="18"/>
      <c r="K100" s="18"/>
      <c r="L100" s="18"/>
    </row>
    <row r="101" spans="1:44" x14ac:dyDescent="0.2">
      <c r="A101" s="554" t="s">
        <v>647</v>
      </c>
      <c r="B101" s="555" t="s">
        <v>648</v>
      </c>
      <c r="C101" s="558"/>
      <c r="D101" s="559"/>
      <c r="E101" s="38">
        <v>29</v>
      </c>
      <c r="F101" s="560"/>
      <c r="G101" s="561"/>
      <c r="H101" s="562"/>
      <c r="I101" s="562">
        <v>29</v>
      </c>
      <c r="J101" s="18"/>
      <c r="K101" s="18"/>
      <c r="L101" s="18"/>
    </row>
    <row r="102" spans="1:44" x14ac:dyDescent="0.2">
      <c r="A102" s="563"/>
      <c r="B102" s="37"/>
      <c r="C102" s="564"/>
      <c r="D102" s="37"/>
      <c r="E102" s="37"/>
      <c r="F102" s="37"/>
      <c r="G102" s="37"/>
      <c r="H102" s="37"/>
      <c r="I102" s="37"/>
      <c r="J102" s="18"/>
      <c r="K102" s="18"/>
      <c r="L102" s="18"/>
    </row>
    <row r="103" spans="1:44" x14ac:dyDescent="0.2">
      <c r="A103" s="18"/>
      <c r="B103" s="37"/>
      <c r="C103" s="18"/>
      <c r="D103" s="37"/>
      <c r="E103" s="37"/>
      <c r="F103" s="37"/>
      <c r="G103" s="37"/>
      <c r="H103" s="37"/>
      <c r="I103" s="37"/>
      <c r="J103" s="18"/>
      <c r="K103" s="18"/>
      <c r="L103" s="18"/>
    </row>
    <row r="104" spans="1:44" x14ac:dyDescent="0.2">
      <c r="A104" s="550"/>
      <c r="B104" s="565">
        <f>C14</f>
        <v>1</v>
      </c>
      <c r="C104" s="565">
        <f t="shared" ref="C104:AO104" si="17">D14</f>
        <v>2</v>
      </c>
      <c r="D104" s="565">
        <f t="shared" si="17"/>
        <v>3</v>
      </c>
      <c r="E104" s="565">
        <f t="shared" si="17"/>
        <v>4</v>
      </c>
      <c r="F104" s="565">
        <f t="shared" si="17"/>
        <v>5</v>
      </c>
      <c r="G104" s="565">
        <f t="shared" si="17"/>
        <v>6</v>
      </c>
      <c r="H104" s="565">
        <f t="shared" si="17"/>
        <v>7</v>
      </c>
      <c r="I104" s="565">
        <f t="shared" si="17"/>
        <v>8</v>
      </c>
      <c r="J104" s="565">
        <f t="shared" si="17"/>
        <v>9</v>
      </c>
      <c r="K104" s="565">
        <f t="shared" si="17"/>
        <v>10</v>
      </c>
      <c r="L104" s="565">
        <f t="shared" si="17"/>
        <v>11</v>
      </c>
      <c r="M104" s="565">
        <f t="shared" si="17"/>
        <v>12</v>
      </c>
      <c r="N104" s="565">
        <f t="shared" si="17"/>
        <v>13</v>
      </c>
      <c r="O104" s="565">
        <f t="shared" si="17"/>
        <v>14</v>
      </c>
      <c r="P104" s="565">
        <f t="shared" si="17"/>
        <v>15</v>
      </c>
      <c r="Q104" s="565">
        <f t="shared" si="17"/>
        <v>16</v>
      </c>
      <c r="R104" s="565">
        <f t="shared" si="17"/>
        <v>17</v>
      </c>
      <c r="S104" s="565">
        <f t="shared" si="17"/>
        <v>18</v>
      </c>
      <c r="T104" s="565">
        <f t="shared" si="17"/>
        <v>19</v>
      </c>
      <c r="U104" s="565">
        <f t="shared" si="17"/>
        <v>20</v>
      </c>
      <c r="V104" s="565">
        <f t="shared" si="17"/>
        <v>21</v>
      </c>
      <c r="W104" s="565">
        <f t="shared" si="17"/>
        <v>22</v>
      </c>
      <c r="X104" s="565">
        <f t="shared" si="17"/>
        <v>23</v>
      </c>
      <c r="Y104" s="565">
        <f t="shared" si="17"/>
        <v>24</v>
      </c>
      <c r="Z104" s="565">
        <f t="shared" si="17"/>
        <v>25</v>
      </c>
      <c r="AA104" s="565">
        <f t="shared" si="17"/>
        <v>26</v>
      </c>
      <c r="AB104" s="565">
        <f t="shared" si="17"/>
        <v>27</v>
      </c>
      <c r="AC104" s="565">
        <f t="shared" si="17"/>
        <v>28</v>
      </c>
      <c r="AD104" s="565">
        <f t="shared" si="17"/>
        <v>29</v>
      </c>
      <c r="AE104" s="565">
        <f t="shared" si="17"/>
        <v>30</v>
      </c>
      <c r="AF104" s="565">
        <f t="shared" si="17"/>
        <v>31</v>
      </c>
      <c r="AG104" s="565">
        <f t="shared" si="17"/>
        <v>32</v>
      </c>
      <c r="AH104" s="565">
        <f t="shared" si="17"/>
        <v>33</v>
      </c>
      <c r="AI104" s="565">
        <f t="shared" si="17"/>
        <v>34</v>
      </c>
      <c r="AJ104" s="565">
        <f t="shared" si="17"/>
        <v>35</v>
      </c>
      <c r="AK104" s="565">
        <f t="shared" si="17"/>
        <v>36</v>
      </c>
      <c r="AL104" s="565">
        <f t="shared" si="17"/>
        <v>37</v>
      </c>
      <c r="AM104" s="565">
        <f t="shared" si="17"/>
        <v>38</v>
      </c>
      <c r="AN104" s="565">
        <f t="shared" si="17"/>
        <v>39</v>
      </c>
      <c r="AO104" s="565">
        <f t="shared" si="17"/>
        <v>40</v>
      </c>
      <c r="AP104" s="565"/>
      <c r="AQ104" s="565"/>
      <c r="AR104" s="565"/>
    </row>
    <row r="105" spans="1:44" ht="24" x14ac:dyDescent="0.2">
      <c r="A105" s="566" t="str">
        <f>A73</f>
        <v>[denumire activ corporal/necorporal]</v>
      </c>
      <c r="B105" s="567">
        <f t="shared" ref="B105:T107" si="18">IF(AND(C$9&gt;0,C$9&lt;=$E$62),N(MOD(C$9,$D73+1)=0)*$C73,0)</f>
        <v>0</v>
      </c>
      <c r="C105" s="567">
        <f t="shared" si="18"/>
        <v>0</v>
      </c>
      <c r="D105" s="567">
        <f t="shared" si="18"/>
        <v>0</v>
      </c>
      <c r="E105" s="567">
        <f t="shared" si="18"/>
        <v>0</v>
      </c>
      <c r="F105" s="567">
        <f t="shared" si="18"/>
        <v>0</v>
      </c>
      <c r="G105" s="567">
        <f t="shared" si="18"/>
        <v>0</v>
      </c>
      <c r="H105" s="567">
        <f t="shared" si="18"/>
        <v>0</v>
      </c>
      <c r="I105" s="567">
        <f t="shared" si="18"/>
        <v>0</v>
      </c>
      <c r="J105" s="567">
        <f t="shared" si="18"/>
        <v>0</v>
      </c>
      <c r="K105" s="567">
        <f t="shared" si="18"/>
        <v>0</v>
      </c>
      <c r="L105" s="567">
        <f t="shared" si="18"/>
        <v>0</v>
      </c>
      <c r="M105" s="567">
        <f t="shared" si="18"/>
        <v>0</v>
      </c>
      <c r="N105" s="567">
        <f t="shared" si="18"/>
        <v>0</v>
      </c>
      <c r="O105" s="567">
        <f>IF(AND(P$9&gt;0,P$9&lt;=$E$62),N(MOD(P$9,$D73+1)=0)*$C73,0)</f>
        <v>0</v>
      </c>
      <c r="P105" s="567">
        <f>IF(AND(Q$9&gt;0,Q$9&lt;=$E$62),N(MOD(Q$9,$D73+1)=0)*$C73,0)</f>
        <v>0</v>
      </c>
      <c r="Q105" s="567">
        <f t="shared" si="18"/>
        <v>0</v>
      </c>
      <c r="R105" s="567">
        <f t="shared" si="18"/>
        <v>0</v>
      </c>
      <c r="S105" s="567">
        <f t="shared" si="18"/>
        <v>0</v>
      </c>
      <c r="T105" s="567">
        <f t="shared" si="18"/>
        <v>0</v>
      </c>
      <c r="U105" s="567">
        <f>IF(AND(V$9&gt;0,V$9&lt;=$E$62),N(MOD(V$9,$D73+1)=0)*$C73,0)</f>
        <v>0</v>
      </c>
      <c r="V105" s="567">
        <f t="shared" ref="V105:AK114" si="19">IF(AND(W$9&gt;0,W$9&lt;=$E$62),N(MOD(W$9,$D73+1)=0)*$C73,0)</f>
        <v>0</v>
      </c>
      <c r="W105" s="567">
        <f t="shared" si="19"/>
        <v>0</v>
      </c>
      <c r="X105" s="567">
        <f t="shared" si="19"/>
        <v>0</v>
      </c>
      <c r="Y105" s="567">
        <f t="shared" si="19"/>
        <v>0</v>
      </c>
      <c r="Z105" s="567">
        <f t="shared" si="19"/>
        <v>0</v>
      </c>
      <c r="AA105" s="567">
        <f t="shared" si="19"/>
        <v>0</v>
      </c>
      <c r="AB105" s="567">
        <f>IF(AND(AC$9&gt;0,AC$9&lt;=$E$62),N(MOD(AC$9,$D73+1)=0)*$C73,0)</f>
        <v>0</v>
      </c>
      <c r="AC105" s="567">
        <f t="shared" ref="AC105:AH105" si="20">IF(AND(AD$9&gt;0,AD$9&lt;=$E$62),N(MOD(AD$9,$D73+1)=0)*$C73,0)</f>
        <v>0</v>
      </c>
      <c r="AD105" s="567">
        <f t="shared" si="20"/>
        <v>0</v>
      </c>
      <c r="AE105" s="567">
        <f t="shared" si="20"/>
        <v>0</v>
      </c>
      <c r="AF105" s="567">
        <f t="shared" si="20"/>
        <v>0</v>
      </c>
      <c r="AG105" s="567">
        <f t="shared" si="20"/>
        <v>0</v>
      </c>
      <c r="AH105" s="567">
        <f t="shared" si="20"/>
        <v>0</v>
      </c>
      <c r="AI105" s="567">
        <f>IF(AND(AJ$9&gt;0,AJ$9&lt;=$E$62),N(MOD(AJ$9,$D73+1)=0)*$C73,0)</f>
        <v>0</v>
      </c>
      <c r="AJ105" s="567">
        <f t="shared" ref="AB105:AP120" si="21">IF(AND(AK$9&gt;0,AK$9&lt;=$E$62),N(MOD(AK$9,$D73+1)=0)*$C73,0)</f>
        <v>0</v>
      </c>
      <c r="AK105" s="567">
        <f t="shared" si="21"/>
        <v>0</v>
      </c>
      <c r="AL105" s="567">
        <f t="shared" si="21"/>
        <v>0</v>
      </c>
      <c r="AM105" s="567">
        <f t="shared" si="21"/>
        <v>0</v>
      </c>
      <c r="AN105" s="567">
        <f t="shared" si="21"/>
        <v>0</v>
      </c>
      <c r="AO105" s="567">
        <f t="shared" si="21"/>
        <v>0</v>
      </c>
      <c r="AP105" s="568"/>
      <c r="AQ105" s="569"/>
      <c r="AR105" s="569"/>
    </row>
    <row r="106" spans="1:44" ht="24" x14ac:dyDescent="0.2">
      <c r="A106" s="566" t="str">
        <f t="shared" ref="A106:A134" si="22">A74</f>
        <v>[denumire activ corporal/necorporal]</v>
      </c>
      <c r="B106" s="567">
        <f>IF(AND(C$9&gt;0,C$9&lt;=$E$62),N(MOD(C$9,$D74+1)=0)*$C74,0)</f>
        <v>0</v>
      </c>
      <c r="C106" s="567">
        <f t="shared" si="18"/>
        <v>0</v>
      </c>
      <c r="D106" s="567">
        <f t="shared" si="18"/>
        <v>0</v>
      </c>
      <c r="E106" s="567">
        <f t="shared" si="18"/>
        <v>0</v>
      </c>
      <c r="F106" s="567">
        <f t="shared" si="18"/>
        <v>0</v>
      </c>
      <c r="G106" s="567">
        <f t="shared" si="18"/>
        <v>0</v>
      </c>
      <c r="H106" s="567">
        <f t="shared" si="18"/>
        <v>0</v>
      </c>
      <c r="I106" s="567">
        <f t="shared" si="18"/>
        <v>0</v>
      </c>
      <c r="J106" s="567">
        <f t="shared" si="18"/>
        <v>0</v>
      </c>
      <c r="K106" s="567">
        <f t="shared" si="18"/>
        <v>0</v>
      </c>
      <c r="L106" s="567">
        <f t="shared" si="18"/>
        <v>0</v>
      </c>
      <c r="M106" s="567">
        <f t="shared" si="18"/>
        <v>0</v>
      </c>
      <c r="N106" s="567">
        <f t="shared" si="18"/>
        <v>0</v>
      </c>
      <c r="O106" s="567">
        <f t="shared" si="18"/>
        <v>0</v>
      </c>
      <c r="P106" s="567">
        <f t="shared" si="18"/>
        <v>0</v>
      </c>
      <c r="Q106" s="567">
        <f t="shared" si="18"/>
        <v>0</v>
      </c>
      <c r="R106" s="567">
        <f t="shared" si="18"/>
        <v>0</v>
      </c>
      <c r="S106" s="567">
        <f t="shared" si="18"/>
        <v>0</v>
      </c>
      <c r="T106" s="567">
        <f t="shared" si="18"/>
        <v>0</v>
      </c>
      <c r="U106" s="567">
        <f t="shared" ref="T106:AI121" si="23">IF(AND(V$9&gt;0,V$9&lt;=$E$62),N(MOD(V$9,$D74+1)=0)*$C74,0)</f>
        <v>0</v>
      </c>
      <c r="V106" s="567">
        <f t="shared" si="19"/>
        <v>0</v>
      </c>
      <c r="W106" s="567">
        <f t="shared" si="19"/>
        <v>0</v>
      </c>
      <c r="X106" s="567">
        <f t="shared" si="19"/>
        <v>0</v>
      </c>
      <c r="Y106" s="567">
        <f t="shared" si="19"/>
        <v>0</v>
      </c>
      <c r="Z106" s="567">
        <f t="shared" si="19"/>
        <v>0</v>
      </c>
      <c r="AA106" s="567">
        <f t="shared" si="19"/>
        <v>0</v>
      </c>
      <c r="AB106" s="567">
        <f t="shared" si="19"/>
        <v>0</v>
      </c>
      <c r="AC106" s="567">
        <f t="shared" si="19"/>
        <v>0</v>
      </c>
      <c r="AD106" s="567">
        <f t="shared" si="19"/>
        <v>0</v>
      </c>
      <c r="AE106" s="567">
        <f t="shared" si="19"/>
        <v>0</v>
      </c>
      <c r="AF106" s="567">
        <f t="shared" si="19"/>
        <v>0</v>
      </c>
      <c r="AG106" s="567">
        <f t="shared" si="19"/>
        <v>0</v>
      </c>
      <c r="AH106" s="567">
        <f t="shared" si="19"/>
        <v>0</v>
      </c>
      <c r="AI106" s="567">
        <f t="shared" si="19"/>
        <v>0</v>
      </c>
      <c r="AJ106" s="567">
        <f t="shared" si="19"/>
        <v>0</v>
      </c>
      <c r="AK106" s="567">
        <f t="shared" si="19"/>
        <v>0</v>
      </c>
      <c r="AL106" s="567">
        <f t="shared" si="21"/>
        <v>0</v>
      </c>
      <c r="AM106" s="567">
        <f t="shared" si="21"/>
        <v>0</v>
      </c>
      <c r="AN106" s="567">
        <f t="shared" si="21"/>
        <v>0</v>
      </c>
      <c r="AO106" s="567">
        <f t="shared" si="21"/>
        <v>0</v>
      </c>
      <c r="AP106" s="568"/>
      <c r="AQ106" s="569"/>
      <c r="AR106" s="569"/>
    </row>
    <row r="107" spans="1:44" ht="24" x14ac:dyDescent="0.2">
      <c r="A107" s="566" t="str">
        <f t="shared" si="22"/>
        <v>[denumire activ corporal/necorporal]</v>
      </c>
      <c r="B107" s="567">
        <f>IF(AND(C$9&gt;0,C$9&lt;=$E$62),N(MOD(C$9,$D75+1)=0)*$C75,0)</f>
        <v>0</v>
      </c>
      <c r="C107" s="567">
        <f t="shared" si="18"/>
        <v>0</v>
      </c>
      <c r="D107" s="567">
        <f t="shared" si="18"/>
        <v>0</v>
      </c>
      <c r="E107" s="567">
        <f t="shared" si="18"/>
        <v>0</v>
      </c>
      <c r="F107" s="567">
        <f t="shared" si="18"/>
        <v>0</v>
      </c>
      <c r="G107" s="567">
        <f t="shared" si="18"/>
        <v>0</v>
      </c>
      <c r="H107" s="567">
        <f t="shared" si="18"/>
        <v>0</v>
      </c>
      <c r="I107" s="567">
        <f t="shared" si="18"/>
        <v>0</v>
      </c>
      <c r="J107" s="567">
        <f t="shared" si="18"/>
        <v>0</v>
      </c>
      <c r="K107" s="567">
        <f t="shared" si="18"/>
        <v>0</v>
      </c>
      <c r="L107" s="567">
        <f t="shared" si="18"/>
        <v>0</v>
      </c>
      <c r="M107" s="567">
        <f t="shared" si="18"/>
        <v>0</v>
      </c>
      <c r="N107" s="567">
        <f t="shared" si="18"/>
        <v>0</v>
      </c>
      <c r="O107" s="567">
        <f t="shared" si="18"/>
        <v>0</v>
      </c>
      <c r="P107" s="567">
        <f t="shared" si="18"/>
        <v>0</v>
      </c>
      <c r="Q107" s="567">
        <f t="shared" si="18"/>
        <v>0</v>
      </c>
      <c r="R107" s="567">
        <f t="shared" si="18"/>
        <v>0</v>
      </c>
      <c r="S107" s="567">
        <f t="shared" si="18"/>
        <v>0</v>
      </c>
      <c r="T107" s="567">
        <f t="shared" si="18"/>
        <v>0</v>
      </c>
      <c r="U107" s="567">
        <f t="shared" si="23"/>
        <v>0</v>
      </c>
      <c r="V107" s="567">
        <f t="shared" si="23"/>
        <v>0</v>
      </c>
      <c r="W107" s="567">
        <f t="shared" si="23"/>
        <v>0</v>
      </c>
      <c r="X107" s="567">
        <f t="shared" si="23"/>
        <v>0</v>
      </c>
      <c r="Y107" s="567">
        <f t="shared" si="23"/>
        <v>0</v>
      </c>
      <c r="Z107" s="567">
        <f t="shared" si="23"/>
        <v>0</v>
      </c>
      <c r="AA107" s="567">
        <f t="shared" si="23"/>
        <v>0</v>
      </c>
      <c r="AB107" s="567">
        <f t="shared" si="19"/>
        <v>0</v>
      </c>
      <c r="AC107" s="567">
        <f t="shared" si="19"/>
        <v>0</v>
      </c>
      <c r="AD107" s="567">
        <f t="shared" si="19"/>
        <v>0</v>
      </c>
      <c r="AE107" s="567">
        <f t="shared" si="19"/>
        <v>0</v>
      </c>
      <c r="AF107" s="567">
        <f t="shared" si="19"/>
        <v>0</v>
      </c>
      <c r="AG107" s="567">
        <f t="shared" si="19"/>
        <v>0</v>
      </c>
      <c r="AH107" s="567">
        <f t="shared" si="19"/>
        <v>0</v>
      </c>
      <c r="AI107" s="567">
        <f t="shared" si="19"/>
        <v>0</v>
      </c>
      <c r="AJ107" s="567">
        <f t="shared" si="19"/>
        <v>0</v>
      </c>
      <c r="AK107" s="567">
        <f t="shared" si="19"/>
        <v>0</v>
      </c>
      <c r="AL107" s="567">
        <f t="shared" si="21"/>
        <v>0</v>
      </c>
      <c r="AM107" s="567">
        <f t="shared" si="21"/>
        <v>0</v>
      </c>
      <c r="AN107" s="567">
        <f t="shared" si="21"/>
        <v>0</v>
      </c>
      <c r="AO107" s="567">
        <f t="shared" si="21"/>
        <v>0</v>
      </c>
      <c r="AP107" s="568"/>
      <c r="AQ107" s="569"/>
      <c r="AR107" s="569"/>
    </row>
    <row r="108" spans="1:44" ht="24" x14ac:dyDescent="0.2">
      <c r="A108" s="566" t="str">
        <f t="shared" si="22"/>
        <v>[denumire activ corporal/necorporal]</v>
      </c>
      <c r="B108" s="567">
        <f t="shared" ref="B108:T122" si="24">IF(AND(C$9&gt;0,C$9&lt;=$E$62),N(MOD(C$9,$D76+1)=0)*$C76,0)</f>
        <v>0</v>
      </c>
      <c r="C108" s="567">
        <f t="shared" si="24"/>
        <v>0</v>
      </c>
      <c r="D108" s="567">
        <f t="shared" si="24"/>
        <v>0</v>
      </c>
      <c r="E108" s="567">
        <f t="shared" si="24"/>
        <v>0</v>
      </c>
      <c r="F108" s="567">
        <f t="shared" si="24"/>
        <v>0</v>
      </c>
      <c r="G108" s="567">
        <f t="shared" si="24"/>
        <v>0</v>
      </c>
      <c r="H108" s="567">
        <f t="shared" si="24"/>
        <v>0</v>
      </c>
      <c r="I108" s="567">
        <f t="shared" si="24"/>
        <v>0</v>
      </c>
      <c r="J108" s="567">
        <f t="shared" si="24"/>
        <v>0</v>
      </c>
      <c r="K108" s="567">
        <f t="shared" si="24"/>
        <v>0</v>
      </c>
      <c r="L108" s="567">
        <f t="shared" si="24"/>
        <v>0</v>
      </c>
      <c r="M108" s="567">
        <f t="shared" si="24"/>
        <v>0</v>
      </c>
      <c r="N108" s="567">
        <f t="shared" si="24"/>
        <v>0</v>
      </c>
      <c r="O108" s="567">
        <f t="shared" si="24"/>
        <v>0</v>
      </c>
      <c r="P108" s="567">
        <f t="shared" si="24"/>
        <v>0</v>
      </c>
      <c r="Q108" s="567">
        <f t="shared" si="24"/>
        <v>0</v>
      </c>
      <c r="R108" s="567">
        <f t="shared" si="24"/>
        <v>0</v>
      </c>
      <c r="S108" s="567">
        <f t="shared" si="24"/>
        <v>0</v>
      </c>
      <c r="T108" s="567">
        <f t="shared" si="24"/>
        <v>0</v>
      </c>
      <c r="U108" s="567">
        <f t="shared" si="23"/>
        <v>0</v>
      </c>
      <c r="V108" s="567">
        <f t="shared" si="23"/>
        <v>0</v>
      </c>
      <c r="W108" s="567">
        <f t="shared" si="23"/>
        <v>0</v>
      </c>
      <c r="X108" s="567">
        <f t="shared" si="23"/>
        <v>0</v>
      </c>
      <c r="Y108" s="567">
        <f t="shared" si="23"/>
        <v>0</v>
      </c>
      <c r="Z108" s="567">
        <f t="shared" si="23"/>
        <v>0</v>
      </c>
      <c r="AA108" s="567">
        <f t="shared" si="23"/>
        <v>0</v>
      </c>
      <c r="AB108" s="567">
        <f t="shared" si="19"/>
        <v>0</v>
      </c>
      <c r="AC108" s="567">
        <f t="shared" si="19"/>
        <v>0</v>
      </c>
      <c r="AD108" s="567">
        <f t="shared" si="19"/>
        <v>0</v>
      </c>
      <c r="AE108" s="567">
        <f t="shared" si="19"/>
        <v>0</v>
      </c>
      <c r="AF108" s="567">
        <f t="shared" si="19"/>
        <v>0</v>
      </c>
      <c r="AG108" s="567">
        <f t="shared" si="19"/>
        <v>0</v>
      </c>
      <c r="AH108" s="567">
        <f t="shared" si="19"/>
        <v>0</v>
      </c>
      <c r="AI108" s="567">
        <f t="shared" si="19"/>
        <v>0</v>
      </c>
      <c r="AJ108" s="567">
        <f t="shared" si="19"/>
        <v>0</v>
      </c>
      <c r="AK108" s="567">
        <f t="shared" si="19"/>
        <v>0</v>
      </c>
      <c r="AL108" s="567">
        <f t="shared" si="21"/>
        <v>0</v>
      </c>
      <c r="AM108" s="567">
        <f t="shared" si="21"/>
        <v>0</v>
      </c>
      <c r="AN108" s="567">
        <f t="shared" si="21"/>
        <v>0</v>
      </c>
      <c r="AO108" s="567">
        <f t="shared" si="21"/>
        <v>0</v>
      </c>
      <c r="AP108" s="568"/>
      <c r="AQ108" s="569"/>
      <c r="AR108" s="569"/>
    </row>
    <row r="109" spans="1:44" ht="24" x14ac:dyDescent="0.2">
      <c r="A109" s="566" t="str">
        <f t="shared" si="22"/>
        <v>[denumire activ corporal/necorporal]</v>
      </c>
      <c r="B109" s="567">
        <f t="shared" si="24"/>
        <v>0</v>
      </c>
      <c r="C109" s="567">
        <f t="shared" si="24"/>
        <v>0</v>
      </c>
      <c r="D109" s="567">
        <f t="shared" si="24"/>
        <v>0</v>
      </c>
      <c r="E109" s="567">
        <f t="shared" si="24"/>
        <v>0</v>
      </c>
      <c r="F109" s="567">
        <f t="shared" si="24"/>
        <v>0</v>
      </c>
      <c r="G109" s="567">
        <f t="shared" si="24"/>
        <v>0</v>
      </c>
      <c r="H109" s="567">
        <f t="shared" si="24"/>
        <v>0</v>
      </c>
      <c r="I109" s="567">
        <f t="shared" si="24"/>
        <v>0</v>
      </c>
      <c r="J109" s="567">
        <f t="shared" si="24"/>
        <v>0</v>
      </c>
      <c r="K109" s="567">
        <f t="shared" si="24"/>
        <v>0</v>
      </c>
      <c r="L109" s="567">
        <f t="shared" si="24"/>
        <v>0</v>
      </c>
      <c r="M109" s="567">
        <f t="shared" si="24"/>
        <v>0</v>
      </c>
      <c r="N109" s="567">
        <f t="shared" si="24"/>
        <v>0</v>
      </c>
      <c r="O109" s="567">
        <f t="shared" si="24"/>
        <v>0</v>
      </c>
      <c r="P109" s="567">
        <f t="shared" si="24"/>
        <v>0</v>
      </c>
      <c r="Q109" s="567">
        <f t="shared" si="24"/>
        <v>0</v>
      </c>
      <c r="R109" s="567">
        <f t="shared" si="24"/>
        <v>0</v>
      </c>
      <c r="S109" s="567">
        <f t="shared" si="24"/>
        <v>0</v>
      </c>
      <c r="T109" s="567">
        <f t="shared" si="24"/>
        <v>0</v>
      </c>
      <c r="U109" s="567">
        <f t="shared" si="23"/>
        <v>0</v>
      </c>
      <c r="V109" s="567">
        <f t="shared" si="23"/>
        <v>0</v>
      </c>
      <c r="W109" s="567">
        <f t="shared" si="23"/>
        <v>0</v>
      </c>
      <c r="X109" s="567">
        <f t="shared" si="23"/>
        <v>0</v>
      </c>
      <c r="Y109" s="567">
        <f t="shared" si="23"/>
        <v>0</v>
      </c>
      <c r="Z109" s="567">
        <f t="shared" si="23"/>
        <v>0</v>
      </c>
      <c r="AA109" s="567">
        <f t="shared" si="23"/>
        <v>0</v>
      </c>
      <c r="AB109" s="567">
        <f t="shared" si="19"/>
        <v>0</v>
      </c>
      <c r="AC109" s="567">
        <f t="shared" si="19"/>
        <v>0</v>
      </c>
      <c r="AD109" s="567">
        <f t="shared" si="19"/>
        <v>0</v>
      </c>
      <c r="AE109" s="567">
        <f t="shared" si="19"/>
        <v>0</v>
      </c>
      <c r="AF109" s="567">
        <f t="shared" si="19"/>
        <v>0</v>
      </c>
      <c r="AG109" s="567">
        <f t="shared" si="19"/>
        <v>0</v>
      </c>
      <c r="AH109" s="567">
        <f t="shared" si="19"/>
        <v>0</v>
      </c>
      <c r="AI109" s="567">
        <f t="shared" si="19"/>
        <v>0</v>
      </c>
      <c r="AJ109" s="567">
        <f t="shared" si="19"/>
        <v>0</v>
      </c>
      <c r="AK109" s="567">
        <f t="shared" si="19"/>
        <v>0</v>
      </c>
      <c r="AL109" s="567">
        <f t="shared" si="21"/>
        <v>0</v>
      </c>
      <c r="AM109" s="567">
        <f t="shared" si="21"/>
        <v>0</v>
      </c>
      <c r="AN109" s="567">
        <f t="shared" si="21"/>
        <v>0</v>
      </c>
      <c r="AO109" s="567">
        <f t="shared" si="21"/>
        <v>0</v>
      </c>
      <c r="AP109" s="568"/>
      <c r="AQ109" s="569"/>
      <c r="AR109" s="569"/>
    </row>
    <row r="110" spans="1:44" ht="24" x14ac:dyDescent="0.2">
      <c r="A110" s="566" t="str">
        <f t="shared" si="22"/>
        <v>[denumire activ corporal/necorporal]</v>
      </c>
      <c r="B110" s="567">
        <f t="shared" si="24"/>
        <v>0</v>
      </c>
      <c r="C110" s="567">
        <f t="shared" si="24"/>
        <v>0</v>
      </c>
      <c r="D110" s="567">
        <f t="shared" si="24"/>
        <v>0</v>
      </c>
      <c r="E110" s="567">
        <f t="shared" si="24"/>
        <v>0</v>
      </c>
      <c r="F110" s="567">
        <f t="shared" si="24"/>
        <v>0</v>
      </c>
      <c r="G110" s="567">
        <f t="shared" si="24"/>
        <v>0</v>
      </c>
      <c r="H110" s="567">
        <f t="shared" si="24"/>
        <v>0</v>
      </c>
      <c r="I110" s="567">
        <f t="shared" si="24"/>
        <v>0</v>
      </c>
      <c r="J110" s="567">
        <f t="shared" si="24"/>
        <v>0</v>
      </c>
      <c r="K110" s="567">
        <f t="shared" si="24"/>
        <v>0</v>
      </c>
      <c r="L110" s="567">
        <f t="shared" si="24"/>
        <v>0</v>
      </c>
      <c r="M110" s="567">
        <f t="shared" si="24"/>
        <v>0</v>
      </c>
      <c r="N110" s="567">
        <f t="shared" si="24"/>
        <v>0</v>
      </c>
      <c r="O110" s="567">
        <f t="shared" si="24"/>
        <v>0</v>
      </c>
      <c r="P110" s="567">
        <f t="shared" si="24"/>
        <v>0</v>
      </c>
      <c r="Q110" s="567">
        <f t="shared" si="24"/>
        <v>0</v>
      </c>
      <c r="R110" s="567">
        <f t="shared" si="24"/>
        <v>0</v>
      </c>
      <c r="S110" s="567">
        <f t="shared" si="24"/>
        <v>0</v>
      </c>
      <c r="T110" s="567">
        <f t="shared" si="24"/>
        <v>0</v>
      </c>
      <c r="U110" s="567">
        <f t="shared" si="23"/>
        <v>0</v>
      </c>
      <c r="V110" s="567">
        <f t="shared" si="23"/>
        <v>0</v>
      </c>
      <c r="W110" s="567">
        <f t="shared" si="23"/>
        <v>0</v>
      </c>
      <c r="X110" s="567">
        <f t="shared" si="23"/>
        <v>0</v>
      </c>
      <c r="Y110" s="567">
        <f t="shared" si="23"/>
        <v>0</v>
      </c>
      <c r="Z110" s="567">
        <f t="shared" si="23"/>
        <v>0</v>
      </c>
      <c r="AA110" s="567">
        <f t="shared" si="23"/>
        <v>0</v>
      </c>
      <c r="AB110" s="567">
        <f t="shared" si="19"/>
        <v>0</v>
      </c>
      <c r="AC110" s="567">
        <f t="shared" si="19"/>
        <v>0</v>
      </c>
      <c r="AD110" s="567">
        <f t="shared" si="19"/>
        <v>0</v>
      </c>
      <c r="AE110" s="567">
        <f t="shared" si="19"/>
        <v>0</v>
      </c>
      <c r="AF110" s="567">
        <f t="shared" si="19"/>
        <v>0</v>
      </c>
      <c r="AG110" s="567">
        <f t="shared" si="19"/>
        <v>0</v>
      </c>
      <c r="AH110" s="567">
        <f t="shared" si="19"/>
        <v>0</v>
      </c>
      <c r="AI110" s="567">
        <f t="shared" si="19"/>
        <v>0</v>
      </c>
      <c r="AJ110" s="567">
        <f t="shared" si="19"/>
        <v>0</v>
      </c>
      <c r="AK110" s="567">
        <f t="shared" si="19"/>
        <v>0</v>
      </c>
      <c r="AL110" s="567">
        <f t="shared" si="21"/>
        <v>0</v>
      </c>
      <c r="AM110" s="567">
        <f t="shared" si="21"/>
        <v>0</v>
      </c>
      <c r="AN110" s="567">
        <f t="shared" si="21"/>
        <v>0</v>
      </c>
      <c r="AO110" s="567">
        <f t="shared" si="21"/>
        <v>0</v>
      </c>
      <c r="AP110" s="568"/>
      <c r="AQ110" s="569"/>
      <c r="AR110" s="569"/>
    </row>
    <row r="111" spans="1:44" ht="24" x14ac:dyDescent="0.2">
      <c r="A111" s="566" t="str">
        <f t="shared" si="22"/>
        <v>[denumire activ corporal/necorporal]</v>
      </c>
      <c r="B111" s="567">
        <f t="shared" si="24"/>
        <v>0</v>
      </c>
      <c r="C111" s="567">
        <f t="shared" si="24"/>
        <v>0</v>
      </c>
      <c r="D111" s="567">
        <f t="shared" si="24"/>
        <v>0</v>
      </c>
      <c r="E111" s="567">
        <f t="shared" si="24"/>
        <v>0</v>
      </c>
      <c r="F111" s="567">
        <f t="shared" si="24"/>
        <v>0</v>
      </c>
      <c r="G111" s="567">
        <f t="shared" si="24"/>
        <v>0</v>
      </c>
      <c r="H111" s="567">
        <f t="shared" si="24"/>
        <v>0</v>
      </c>
      <c r="I111" s="567">
        <f t="shared" si="24"/>
        <v>0</v>
      </c>
      <c r="J111" s="567">
        <f t="shared" si="24"/>
        <v>0</v>
      </c>
      <c r="K111" s="567">
        <f t="shared" si="24"/>
        <v>0</v>
      </c>
      <c r="L111" s="567">
        <f t="shared" si="24"/>
        <v>0</v>
      </c>
      <c r="M111" s="567">
        <f t="shared" si="24"/>
        <v>0</v>
      </c>
      <c r="N111" s="567">
        <f t="shared" si="24"/>
        <v>0</v>
      </c>
      <c r="O111" s="567">
        <f t="shared" si="24"/>
        <v>0</v>
      </c>
      <c r="P111" s="567">
        <f t="shared" si="24"/>
        <v>0</v>
      </c>
      <c r="Q111" s="567">
        <f t="shared" si="24"/>
        <v>0</v>
      </c>
      <c r="R111" s="567">
        <f t="shared" si="24"/>
        <v>0</v>
      </c>
      <c r="S111" s="567">
        <f t="shared" si="24"/>
        <v>0</v>
      </c>
      <c r="T111" s="567">
        <f t="shared" si="24"/>
        <v>0</v>
      </c>
      <c r="U111" s="567">
        <f t="shared" si="23"/>
        <v>0</v>
      </c>
      <c r="V111" s="567">
        <f t="shared" si="23"/>
        <v>0</v>
      </c>
      <c r="W111" s="567">
        <f t="shared" si="23"/>
        <v>0</v>
      </c>
      <c r="X111" s="567">
        <f t="shared" si="23"/>
        <v>0</v>
      </c>
      <c r="Y111" s="567">
        <f t="shared" si="23"/>
        <v>0</v>
      </c>
      <c r="Z111" s="567">
        <f t="shared" si="23"/>
        <v>0</v>
      </c>
      <c r="AA111" s="567">
        <f t="shared" si="23"/>
        <v>0</v>
      </c>
      <c r="AB111" s="567">
        <f t="shared" si="19"/>
        <v>0</v>
      </c>
      <c r="AC111" s="567">
        <f t="shared" si="19"/>
        <v>0</v>
      </c>
      <c r="AD111" s="567">
        <f t="shared" si="19"/>
        <v>0</v>
      </c>
      <c r="AE111" s="567">
        <f t="shared" si="19"/>
        <v>0</v>
      </c>
      <c r="AF111" s="567">
        <f t="shared" si="19"/>
        <v>0</v>
      </c>
      <c r="AG111" s="567">
        <f t="shared" si="19"/>
        <v>0</v>
      </c>
      <c r="AH111" s="567">
        <f t="shared" si="19"/>
        <v>0</v>
      </c>
      <c r="AI111" s="567">
        <f t="shared" si="19"/>
        <v>0</v>
      </c>
      <c r="AJ111" s="567">
        <f t="shared" si="19"/>
        <v>0</v>
      </c>
      <c r="AK111" s="567">
        <f t="shared" si="19"/>
        <v>0</v>
      </c>
      <c r="AL111" s="567">
        <f t="shared" si="21"/>
        <v>0</v>
      </c>
      <c r="AM111" s="567">
        <f t="shared" si="21"/>
        <v>0</v>
      </c>
      <c r="AN111" s="567">
        <f t="shared" si="21"/>
        <v>0</v>
      </c>
      <c r="AO111" s="567">
        <f t="shared" si="21"/>
        <v>0</v>
      </c>
      <c r="AP111" s="568"/>
      <c r="AQ111" s="569"/>
      <c r="AR111" s="569"/>
    </row>
    <row r="112" spans="1:44" ht="24" hidden="1" x14ac:dyDescent="0.2">
      <c r="A112" s="566" t="str">
        <f t="shared" si="22"/>
        <v>[denumire activ corporal/necorporal]</v>
      </c>
      <c r="B112" s="567">
        <f t="shared" si="24"/>
        <v>0</v>
      </c>
      <c r="C112" s="567">
        <f t="shared" si="24"/>
        <v>0</v>
      </c>
      <c r="D112" s="567">
        <f t="shared" si="24"/>
        <v>0</v>
      </c>
      <c r="E112" s="567">
        <f t="shared" si="24"/>
        <v>0</v>
      </c>
      <c r="F112" s="567">
        <f t="shared" si="24"/>
        <v>0</v>
      </c>
      <c r="G112" s="567">
        <f t="shared" si="24"/>
        <v>0</v>
      </c>
      <c r="H112" s="567">
        <f t="shared" si="24"/>
        <v>0</v>
      </c>
      <c r="I112" s="567">
        <f t="shared" si="24"/>
        <v>0</v>
      </c>
      <c r="J112" s="567">
        <f t="shared" si="24"/>
        <v>0</v>
      </c>
      <c r="K112" s="567">
        <f t="shared" si="24"/>
        <v>0</v>
      </c>
      <c r="L112" s="567">
        <f t="shared" si="24"/>
        <v>0</v>
      </c>
      <c r="M112" s="567">
        <f t="shared" si="24"/>
        <v>0</v>
      </c>
      <c r="N112" s="567">
        <f t="shared" si="24"/>
        <v>0</v>
      </c>
      <c r="O112" s="567">
        <f t="shared" si="24"/>
        <v>0</v>
      </c>
      <c r="P112" s="567">
        <f t="shared" si="24"/>
        <v>0</v>
      </c>
      <c r="Q112" s="567">
        <f t="shared" si="24"/>
        <v>0</v>
      </c>
      <c r="R112" s="567">
        <f t="shared" si="24"/>
        <v>0</v>
      </c>
      <c r="S112" s="567">
        <f t="shared" si="24"/>
        <v>0</v>
      </c>
      <c r="T112" s="567">
        <f t="shared" si="24"/>
        <v>0</v>
      </c>
      <c r="U112" s="567">
        <f t="shared" si="23"/>
        <v>0</v>
      </c>
      <c r="V112" s="567">
        <f t="shared" si="23"/>
        <v>0</v>
      </c>
      <c r="W112" s="567">
        <f t="shared" si="23"/>
        <v>0</v>
      </c>
      <c r="X112" s="567">
        <f t="shared" si="23"/>
        <v>0</v>
      </c>
      <c r="Y112" s="567">
        <f t="shared" si="23"/>
        <v>0</v>
      </c>
      <c r="Z112" s="567">
        <f t="shared" si="23"/>
        <v>0</v>
      </c>
      <c r="AA112" s="567">
        <f t="shared" si="23"/>
        <v>0</v>
      </c>
      <c r="AB112" s="567">
        <f t="shared" si="19"/>
        <v>0</v>
      </c>
      <c r="AC112" s="567">
        <f t="shared" si="19"/>
        <v>0</v>
      </c>
      <c r="AD112" s="567">
        <f t="shared" si="19"/>
        <v>0</v>
      </c>
      <c r="AE112" s="567">
        <f t="shared" si="19"/>
        <v>0</v>
      </c>
      <c r="AF112" s="567">
        <f t="shared" si="19"/>
        <v>0</v>
      </c>
      <c r="AG112" s="567">
        <f t="shared" si="19"/>
        <v>0</v>
      </c>
      <c r="AH112" s="567">
        <f t="shared" si="19"/>
        <v>0</v>
      </c>
      <c r="AI112" s="567">
        <f t="shared" si="19"/>
        <v>0</v>
      </c>
      <c r="AJ112" s="567">
        <f t="shared" si="19"/>
        <v>0</v>
      </c>
      <c r="AK112" s="567">
        <f t="shared" si="19"/>
        <v>0</v>
      </c>
      <c r="AL112" s="567">
        <f t="shared" si="21"/>
        <v>0</v>
      </c>
      <c r="AM112" s="567">
        <f t="shared" si="21"/>
        <v>0</v>
      </c>
      <c r="AN112" s="567">
        <f t="shared" si="21"/>
        <v>0</v>
      </c>
      <c r="AO112" s="567">
        <f t="shared" si="21"/>
        <v>0</v>
      </c>
      <c r="AP112" s="567">
        <f t="shared" si="21"/>
        <v>0</v>
      </c>
      <c r="AQ112" s="570"/>
      <c r="AR112" s="570"/>
    </row>
    <row r="113" spans="1:44" ht="24" hidden="1" x14ac:dyDescent="0.2">
      <c r="A113" s="566" t="str">
        <f t="shared" si="22"/>
        <v>[denumire activ corporal/necorporal]</v>
      </c>
      <c r="B113" s="567">
        <f t="shared" si="24"/>
        <v>0</v>
      </c>
      <c r="C113" s="567">
        <f t="shared" si="24"/>
        <v>0</v>
      </c>
      <c r="D113" s="567">
        <f t="shared" si="24"/>
        <v>0</v>
      </c>
      <c r="E113" s="567">
        <f t="shared" si="24"/>
        <v>0</v>
      </c>
      <c r="F113" s="567">
        <f t="shared" si="24"/>
        <v>0</v>
      </c>
      <c r="G113" s="567">
        <f t="shared" si="24"/>
        <v>0</v>
      </c>
      <c r="H113" s="567">
        <f t="shared" si="24"/>
        <v>0</v>
      </c>
      <c r="I113" s="567">
        <f t="shared" si="24"/>
        <v>0</v>
      </c>
      <c r="J113" s="567">
        <f t="shared" si="24"/>
        <v>0</v>
      </c>
      <c r="K113" s="567">
        <f t="shared" si="24"/>
        <v>0</v>
      </c>
      <c r="L113" s="567">
        <f t="shared" si="24"/>
        <v>0</v>
      </c>
      <c r="M113" s="567">
        <f t="shared" si="24"/>
        <v>0</v>
      </c>
      <c r="N113" s="567">
        <f t="shared" si="24"/>
        <v>0</v>
      </c>
      <c r="O113" s="567">
        <f t="shared" si="24"/>
        <v>0</v>
      </c>
      <c r="P113" s="567">
        <f t="shared" si="24"/>
        <v>0</v>
      </c>
      <c r="Q113" s="567">
        <f t="shared" si="24"/>
        <v>0</v>
      </c>
      <c r="R113" s="567">
        <f t="shared" si="24"/>
        <v>0</v>
      </c>
      <c r="S113" s="567">
        <f t="shared" si="24"/>
        <v>0</v>
      </c>
      <c r="T113" s="567">
        <f t="shared" si="24"/>
        <v>0</v>
      </c>
      <c r="U113" s="567">
        <f t="shared" si="23"/>
        <v>0</v>
      </c>
      <c r="V113" s="567">
        <f t="shared" si="23"/>
        <v>0</v>
      </c>
      <c r="W113" s="567">
        <f t="shared" si="23"/>
        <v>0</v>
      </c>
      <c r="X113" s="567">
        <f t="shared" si="23"/>
        <v>0</v>
      </c>
      <c r="Y113" s="567">
        <f t="shared" si="23"/>
        <v>0</v>
      </c>
      <c r="Z113" s="567">
        <f t="shared" si="23"/>
        <v>0</v>
      </c>
      <c r="AA113" s="567">
        <f t="shared" si="23"/>
        <v>0</v>
      </c>
      <c r="AB113" s="567">
        <f t="shared" si="19"/>
        <v>0</v>
      </c>
      <c r="AC113" s="567">
        <f t="shared" si="19"/>
        <v>0</v>
      </c>
      <c r="AD113" s="567">
        <f t="shared" si="19"/>
        <v>0</v>
      </c>
      <c r="AE113" s="567">
        <f t="shared" si="19"/>
        <v>0</v>
      </c>
      <c r="AF113" s="567">
        <f t="shared" si="19"/>
        <v>0</v>
      </c>
      <c r="AG113" s="567">
        <f t="shared" si="19"/>
        <v>0</v>
      </c>
      <c r="AH113" s="567">
        <f t="shared" si="19"/>
        <v>0</v>
      </c>
      <c r="AI113" s="567">
        <f t="shared" si="19"/>
        <v>0</v>
      </c>
      <c r="AJ113" s="567">
        <f t="shared" si="19"/>
        <v>0</v>
      </c>
      <c r="AK113" s="567">
        <f t="shared" si="19"/>
        <v>0</v>
      </c>
      <c r="AL113" s="567">
        <f t="shared" si="21"/>
        <v>0</v>
      </c>
      <c r="AM113" s="567">
        <f t="shared" si="21"/>
        <v>0</v>
      </c>
      <c r="AN113" s="567">
        <f t="shared" si="21"/>
        <v>0</v>
      </c>
      <c r="AO113" s="567">
        <f t="shared" si="21"/>
        <v>0</v>
      </c>
      <c r="AP113" s="567">
        <f t="shared" si="21"/>
        <v>0</v>
      </c>
      <c r="AQ113" s="567"/>
      <c r="AR113" s="567"/>
    </row>
    <row r="114" spans="1:44" ht="24" hidden="1" x14ac:dyDescent="0.2">
      <c r="A114" s="566" t="str">
        <f t="shared" si="22"/>
        <v>[denumire activ corporal/necorporal]</v>
      </c>
      <c r="B114" s="571">
        <f>IF(AND(C$9&gt;0,C$9&lt;=$E$62),N(MOD(C$9,$D82+1)=0)*$C82,0)</f>
        <v>0</v>
      </c>
      <c r="C114" s="571">
        <f>IF(AND(D$9&gt;0,D$9&lt;=$E$62),N(MOD(D$9,$D82+1)=0)*$C82,0)</f>
        <v>0</v>
      </c>
      <c r="D114" s="571">
        <f t="shared" si="24"/>
        <v>0</v>
      </c>
      <c r="E114" s="571">
        <f t="shared" si="24"/>
        <v>0</v>
      </c>
      <c r="F114" s="571">
        <f t="shared" si="24"/>
        <v>0</v>
      </c>
      <c r="G114" s="571">
        <f t="shared" si="24"/>
        <v>0</v>
      </c>
      <c r="H114" s="571">
        <f t="shared" si="24"/>
        <v>0</v>
      </c>
      <c r="I114" s="571">
        <f t="shared" si="24"/>
        <v>0</v>
      </c>
      <c r="J114" s="571">
        <f t="shared" si="24"/>
        <v>0</v>
      </c>
      <c r="K114" s="571">
        <f t="shared" si="24"/>
        <v>0</v>
      </c>
      <c r="L114" s="571">
        <f t="shared" si="24"/>
        <v>0</v>
      </c>
      <c r="M114" s="571">
        <f t="shared" si="24"/>
        <v>0</v>
      </c>
      <c r="N114" s="571">
        <f t="shared" si="24"/>
        <v>0</v>
      </c>
      <c r="O114" s="571">
        <f t="shared" si="24"/>
        <v>0</v>
      </c>
      <c r="P114" s="571">
        <f t="shared" si="24"/>
        <v>0</v>
      </c>
      <c r="Q114" s="571">
        <f t="shared" si="24"/>
        <v>0</v>
      </c>
      <c r="R114" s="571">
        <f t="shared" si="24"/>
        <v>0</v>
      </c>
      <c r="S114" s="571">
        <f t="shared" si="24"/>
        <v>0</v>
      </c>
      <c r="T114" s="571">
        <f t="shared" si="24"/>
        <v>0</v>
      </c>
      <c r="U114" s="572">
        <f t="shared" si="23"/>
        <v>0</v>
      </c>
      <c r="V114" s="572">
        <f t="shared" si="23"/>
        <v>0</v>
      </c>
      <c r="W114" s="572">
        <f t="shared" si="23"/>
        <v>0</v>
      </c>
      <c r="X114" s="572">
        <f t="shared" si="23"/>
        <v>0</v>
      </c>
      <c r="Y114" s="572">
        <f t="shared" si="23"/>
        <v>0</v>
      </c>
      <c r="Z114" s="572">
        <f t="shared" si="23"/>
        <v>0</v>
      </c>
      <c r="AA114" s="572">
        <f t="shared" si="23"/>
        <v>0</v>
      </c>
      <c r="AB114" s="572">
        <f t="shared" si="19"/>
        <v>0</v>
      </c>
      <c r="AC114" s="572">
        <f t="shared" si="19"/>
        <v>0</v>
      </c>
      <c r="AD114" s="572">
        <f t="shared" si="19"/>
        <v>0</v>
      </c>
      <c r="AE114" s="572">
        <f t="shared" si="19"/>
        <v>0</v>
      </c>
      <c r="AF114" s="572">
        <f t="shared" si="19"/>
        <v>0</v>
      </c>
      <c r="AG114" s="572">
        <f t="shared" si="19"/>
        <v>0</v>
      </c>
      <c r="AH114" s="572">
        <f t="shared" si="19"/>
        <v>0</v>
      </c>
      <c r="AI114" s="572">
        <f t="shared" si="19"/>
        <v>0</v>
      </c>
      <c r="AJ114" s="572">
        <f t="shared" si="19"/>
        <v>0</v>
      </c>
      <c r="AK114" s="572">
        <f t="shared" si="19"/>
        <v>0</v>
      </c>
      <c r="AL114" s="572">
        <f t="shared" si="21"/>
        <v>0</v>
      </c>
      <c r="AM114" s="572">
        <f t="shared" si="21"/>
        <v>0</v>
      </c>
      <c r="AN114" s="572">
        <f t="shared" si="21"/>
        <v>0</v>
      </c>
      <c r="AO114" s="572">
        <f t="shared" si="21"/>
        <v>0</v>
      </c>
      <c r="AP114" s="572">
        <f t="shared" si="21"/>
        <v>0</v>
      </c>
      <c r="AQ114" s="572"/>
      <c r="AR114" s="572"/>
    </row>
    <row r="115" spans="1:44" ht="24" hidden="1" x14ac:dyDescent="0.2">
      <c r="A115" s="566" t="str">
        <f t="shared" si="22"/>
        <v>[denumire activ corporal/necorporal]</v>
      </c>
      <c r="B115" s="571">
        <f>IF(AND(C$9&gt;0,C$9&lt;=$E$62),N(MOD(C$9,$D83+1)=0)*$C83,0)</f>
        <v>0</v>
      </c>
      <c r="C115" s="571">
        <f>IF(AND(D$9&gt;0,D$9&lt;=$E$62),N(MOD(D$9,$D83+1)=0)*$C83,0)</f>
        <v>0</v>
      </c>
      <c r="D115" s="571">
        <f t="shared" si="24"/>
        <v>0</v>
      </c>
      <c r="E115" s="571">
        <f t="shared" si="24"/>
        <v>0</v>
      </c>
      <c r="F115" s="571">
        <f t="shared" si="24"/>
        <v>0</v>
      </c>
      <c r="G115" s="571">
        <f t="shared" si="24"/>
        <v>0</v>
      </c>
      <c r="H115" s="571">
        <f t="shared" si="24"/>
        <v>0</v>
      </c>
      <c r="I115" s="571">
        <f t="shared" si="24"/>
        <v>0</v>
      </c>
      <c r="J115" s="571">
        <f t="shared" si="24"/>
        <v>0</v>
      </c>
      <c r="K115" s="571">
        <f t="shared" si="24"/>
        <v>0</v>
      </c>
      <c r="L115" s="571">
        <f t="shared" si="24"/>
        <v>0</v>
      </c>
      <c r="M115" s="571">
        <f t="shared" si="24"/>
        <v>0</v>
      </c>
      <c r="N115" s="571">
        <f t="shared" si="24"/>
        <v>0</v>
      </c>
      <c r="O115" s="571">
        <f t="shared" si="24"/>
        <v>0</v>
      </c>
      <c r="P115" s="571">
        <f t="shared" si="24"/>
        <v>0</v>
      </c>
      <c r="Q115" s="571">
        <f t="shared" si="24"/>
        <v>0</v>
      </c>
      <c r="R115" s="571">
        <f t="shared" si="24"/>
        <v>0</v>
      </c>
      <c r="S115" s="571">
        <f t="shared" si="24"/>
        <v>0</v>
      </c>
      <c r="T115" s="571">
        <f t="shared" si="24"/>
        <v>0</v>
      </c>
      <c r="U115" s="572">
        <f t="shared" si="23"/>
        <v>0</v>
      </c>
      <c r="V115" s="572">
        <f t="shared" si="23"/>
        <v>0</v>
      </c>
      <c r="W115" s="572">
        <f t="shared" si="23"/>
        <v>0</v>
      </c>
      <c r="X115" s="572">
        <f t="shared" si="23"/>
        <v>0</v>
      </c>
      <c r="Y115" s="572">
        <f t="shared" si="23"/>
        <v>0</v>
      </c>
      <c r="Z115" s="572">
        <f t="shared" si="23"/>
        <v>0</v>
      </c>
      <c r="AA115" s="572">
        <f t="shared" si="23"/>
        <v>0</v>
      </c>
      <c r="AB115" s="572">
        <f t="shared" si="21"/>
        <v>0</v>
      </c>
      <c r="AC115" s="572">
        <f t="shared" si="21"/>
        <v>0</v>
      </c>
      <c r="AD115" s="572">
        <f t="shared" si="21"/>
        <v>0</v>
      </c>
      <c r="AE115" s="572">
        <f t="shared" si="21"/>
        <v>0</v>
      </c>
      <c r="AF115" s="572">
        <f t="shared" si="21"/>
        <v>0</v>
      </c>
      <c r="AG115" s="572">
        <f t="shared" si="21"/>
        <v>0</v>
      </c>
      <c r="AH115" s="572">
        <f t="shared" si="21"/>
        <v>0</v>
      </c>
      <c r="AI115" s="572">
        <f t="shared" si="21"/>
        <v>0</v>
      </c>
      <c r="AJ115" s="572">
        <f t="shared" si="21"/>
        <v>0</v>
      </c>
      <c r="AK115" s="572">
        <f t="shared" si="21"/>
        <v>0</v>
      </c>
      <c r="AL115" s="572">
        <f t="shared" si="21"/>
        <v>0</v>
      </c>
      <c r="AM115" s="572">
        <f t="shared" si="21"/>
        <v>0</v>
      </c>
      <c r="AN115" s="572">
        <f t="shared" si="21"/>
        <v>0</v>
      </c>
      <c r="AO115" s="572">
        <f t="shared" si="21"/>
        <v>0</v>
      </c>
      <c r="AP115" s="572">
        <f t="shared" si="21"/>
        <v>0</v>
      </c>
      <c r="AQ115" s="572"/>
      <c r="AR115" s="572"/>
    </row>
    <row r="116" spans="1:44" ht="24" hidden="1" x14ac:dyDescent="0.2">
      <c r="A116" s="566" t="str">
        <f t="shared" si="22"/>
        <v>[denumire activ corporal/necorporal]</v>
      </c>
      <c r="B116" s="571">
        <f t="shared" ref="B116:N131" si="25">IF(AND(C$9&gt;0,C$9&lt;=$E$62),N(MOD(C$9,$D84+1)=0)*$C84,0)</f>
        <v>0</v>
      </c>
      <c r="C116" s="571">
        <f t="shared" si="25"/>
        <v>0</v>
      </c>
      <c r="D116" s="571">
        <f t="shared" si="24"/>
        <v>0</v>
      </c>
      <c r="E116" s="571">
        <f t="shared" si="24"/>
        <v>0</v>
      </c>
      <c r="F116" s="571">
        <f t="shared" si="24"/>
        <v>0</v>
      </c>
      <c r="G116" s="571">
        <f t="shared" si="24"/>
        <v>0</v>
      </c>
      <c r="H116" s="571">
        <f t="shared" si="24"/>
        <v>0</v>
      </c>
      <c r="I116" s="571">
        <f t="shared" si="24"/>
        <v>0</v>
      </c>
      <c r="J116" s="571">
        <f t="shared" si="24"/>
        <v>0</v>
      </c>
      <c r="K116" s="571">
        <f t="shared" si="24"/>
        <v>0</v>
      </c>
      <c r="L116" s="571">
        <f t="shared" si="24"/>
        <v>0</v>
      </c>
      <c r="M116" s="571">
        <f t="shared" si="24"/>
        <v>0</v>
      </c>
      <c r="N116" s="571">
        <f t="shared" si="24"/>
        <v>0</v>
      </c>
      <c r="O116" s="571">
        <f t="shared" si="24"/>
        <v>0</v>
      </c>
      <c r="P116" s="571">
        <f t="shared" si="24"/>
        <v>0</v>
      </c>
      <c r="Q116" s="571">
        <f t="shared" si="24"/>
        <v>0</v>
      </c>
      <c r="R116" s="571">
        <f t="shared" si="24"/>
        <v>0</v>
      </c>
      <c r="S116" s="571">
        <f t="shared" si="24"/>
        <v>0</v>
      </c>
      <c r="T116" s="571">
        <f t="shared" si="23"/>
        <v>0</v>
      </c>
      <c r="U116" s="572">
        <f t="shared" si="23"/>
        <v>0</v>
      </c>
      <c r="V116" s="572">
        <f t="shared" si="23"/>
        <v>0</v>
      </c>
      <c r="W116" s="572">
        <f t="shared" si="23"/>
        <v>0</v>
      </c>
      <c r="X116" s="572">
        <f t="shared" si="23"/>
        <v>0</v>
      </c>
      <c r="Y116" s="572">
        <f t="shared" si="23"/>
        <v>0</v>
      </c>
      <c r="Z116" s="572">
        <f t="shared" si="23"/>
        <v>0</v>
      </c>
      <c r="AA116" s="572">
        <f t="shared" si="23"/>
        <v>0</v>
      </c>
      <c r="AB116" s="572">
        <f t="shared" si="21"/>
        <v>0</v>
      </c>
      <c r="AC116" s="572">
        <f t="shared" si="21"/>
        <v>0</v>
      </c>
      <c r="AD116" s="572">
        <f t="shared" si="21"/>
        <v>0</v>
      </c>
      <c r="AE116" s="572">
        <f t="shared" si="21"/>
        <v>0</v>
      </c>
      <c r="AF116" s="572">
        <f t="shared" si="21"/>
        <v>0</v>
      </c>
      <c r="AG116" s="572">
        <f t="shared" si="21"/>
        <v>0</v>
      </c>
      <c r="AH116" s="572">
        <f t="shared" si="21"/>
        <v>0</v>
      </c>
      <c r="AI116" s="572">
        <f t="shared" si="21"/>
        <v>0</v>
      </c>
      <c r="AJ116" s="572">
        <f t="shared" si="21"/>
        <v>0</v>
      </c>
      <c r="AK116" s="572">
        <f t="shared" si="21"/>
        <v>0</v>
      </c>
      <c r="AL116" s="572">
        <f t="shared" si="21"/>
        <v>0</v>
      </c>
      <c r="AM116" s="572">
        <f t="shared" si="21"/>
        <v>0</v>
      </c>
      <c r="AN116" s="572">
        <f t="shared" si="21"/>
        <v>0</v>
      </c>
      <c r="AO116" s="572">
        <f t="shared" si="21"/>
        <v>0</v>
      </c>
      <c r="AP116" s="572">
        <f t="shared" si="21"/>
        <v>0</v>
      </c>
      <c r="AQ116" s="572"/>
      <c r="AR116" s="572"/>
    </row>
    <row r="117" spans="1:44" ht="24" hidden="1" x14ac:dyDescent="0.2">
      <c r="A117" s="566" t="str">
        <f t="shared" si="22"/>
        <v>[denumire activ corporal/necorporal]</v>
      </c>
      <c r="B117" s="571">
        <f t="shared" si="25"/>
        <v>0</v>
      </c>
      <c r="C117" s="571">
        <f t="shared" si="25"/>
        <v>0</v>
      </c>
      <c r="D117" s="571">
        <f t="shared" si="24"/>
        <v>0</v>
      </c>
      <c r="E117" s="571">
        <f t="shared" si="24"/>
        <v>0</v>
      </c>
      <c r="F117" s="571">
        <f t="shared" si="24"/>
        <v>0</v>
      </c>
      <c r="G117" s="571">
        <f t="shared" si="24"/>
        <v>0</v>
      </c>
      <c r="H117" s="571">
        <f t="shared" si="24"/>
        <v>0</v>
      </c>
      <c r="I117" s="571">
        <f t="shared" si="24"/>
        <v>0</v>
      </c>
      <c r="J117" s="571">
        <f t="shared" si="24"/>
        <v>0</v>
      </c>
      <c r="K117" s="571">
        <f t="shared" si="24"/>
        <v>0</v>
      </c>
      <c r="L117" s="571">
        <f t="shared" si="24"/>
        <v>0</v>
      </c>
      <c r="M117" s="571">
        <f t="shared" si="24"/>
        <v>0</v>
      </c>
      <c r="N117" s="571">
        <f t="shared" si="24"/>
        <v>0</v>
      </c>
      <c r="O117" s="571">
        <f t="shared" si="24"/>
        <v>0</v>
      </c>
      <c r="P117" s="571">
        <f t="shared" si="24"/>
        <v>0</v>
      </c>
      <c r="Q117" s="571">
        <f t="shared" si="24"/>
        <v>0</v>
      </c>
      <c r="R117" s="571">
        <f t="shared" si="24"/>
        <v>0</v>
      </c>
      <c r="S117" s="571">
        <f t="shared" si="24"/>
        <v>0</v>
      </c>
      <c r="T117" s="571">
        <f t="shared" si="23"/>
        <v>0</v>
      </c>
      <c r="U117" s="572">
        <f t="shared" si="23"/>
        <v>0</v>
      </c>
      <c r="V117" s="572">
        <f t="shared" si="23"/>
        <v>0</v>
      </c>
      <c r="W117" s="572">
        <f t="shared" si="23"/>
        <v>0</v>
      </c>
      <c r="X117" s="572">
        <f t="shared" si="23"/>
        <v>0</v>
      </c>
      <c r="Y117" s="572">
        <f t="shared" si="23"/>
        <v>0</v>
      </c>
      <c r="Z117" s="572">
        <f t="shared" si="23"/>
        <v>0</v>
      </c>
      <c r="AA117" s="572">
        <f t="shared" si="23"/>
        <v>0</v>
      </c>
      <c r="AB117" s="572">
        <f t="shared" si="21"/>
        <v>0</v>
      </c>
      <c r="AC117" s="572">
        <f t="shared" si="21"/>
        <v>0</v>
      </c>
      <c r="AD117" s="572">
        <f t="shared" si="21"/>
        <v>0</v>
      </c>
      <c r="AE117" s="572">
        <f t="shared" si="21"/>
        <v>0</v>
      </c>
      <c r="AF117" s="572">
        <f t="shared" si="21"/>
        <v>0</v>
      </c>
      <c r="AG117" s="572">
        <f t="shared" si="21"/>
        <v>0</v>
      </c>
      <c r="AH117" s="572">
        <f t="shared" si="21"/>
        <v>0</v>
      </c>
      <c r="AI117" s="572">
        <f t="shared" si="21"/>
        <v>0</v>
      </c>
      <c r="AJ117" s="572">
        <f t="shared" si="21"/>
        <v>0</v>
      </c>
      <c r="AK117" s="572">
        <f t="shared" si="21"/>
        <v>0</v>
      </c>
      <c r="AL117" s="572">
        <f t="shared" si="21"/>
        <v>0</v>
      </c>
      <c r="AM117" s="572">
        <f t="shared" si="21"/>
        <v>0</v>
      </c>
      <c r="AN117" s="572">
        <f t="shared" si="21"/>
        <v>0</v>
      </c>
      <c r="AO117" s="572">
        <f t="shared" si="21"/>
        <v>0</v>
      </c>
      <c r="AP117" s="572">
        <f t="shared" si="21"/>
        <v>0</v>
      </c>
      <c r="AQ117" s="572"/>
      <c r="AR117" s="572"/>
    </row>
    <row r="118" spans="1:44" ht="24" hidden="1" x14ac:dyDescent="0.2">
      <c r="A118" s="566" t="str">
        <f t="shared" si="22"/>
        <v>[denumire activ corporal/necorporal]</v>
      </c>
      <c r="B118" s="571">
        <f t="shared" si="25"/>
        <v>0</v>
      </c>
      <c r="C118" s="571">
        <f t="shared" si="25"/>
        <v>0</v>
      </c>
      <c r="D118" s="571">
        <f t="shared" si="24"/>
        <v>0</v>
      </c>
      <c r="E118" s="571">
        <f t="shared" si="24"/>
        <v>0</v>
      </c>
      <c r="F118" s="571">
        <f t="shared" si="24"/>
        <v>0</v>
      </c>
      <c r="G118" s="571">
        <f t="shared" si="24"/>
        <v>0</v>
      </c>
      <c r="H118" s="571">
        <f t="shared" si="24"/>
        <v>0</v>
      </c>
      <c r="I118" s="571">
        <f t="shared" si="24"/>
        <v>0</v>
      </c>
      <c r="J118" s="571">
        <f t="shared" si="24"/>
        <v>0</v>
      </c>
      <c r="K118" s="571">
        <f t="shared" si="24"/>
        <v>0</v>
      </c>
      <c r="L118" s="571">
        <f t="shared" si="24"/>
        <v>0</v>
      </c>
      <c r="M118" s="571">
        <f t="shared" si="24"/>
        <v>0</v>
      </c>
      <c r="N118" s="571">
        <f t="shared" si="24"/>
        <v>0</v>
      </c>
      <c r="O118" s="571">
        <f t="shared" si="24"/>
        <v>0</v>
      </c>
      <c r="P118" s="571">
        <f t="shared" si="24"/>
        <v>0</v>
      </c>
      <c r="Q118" s="571">
        <f t="shared" si="24"/>
        <v>0</v>
      </c>
      <c r="R118" s="571">
        <f t="shared" si="24"/>
        <v>0</v>
      </c>
      <c r="S118" s="571">
        <f t="shared" si="24"/>
        <v>0</v>
      </c>
      <c r="T118" s="571">
        <f t="shared" si="23"/>
        <v>0</v>
      </c>
      <c r="U118" s="572">
        <f t="shared" si="23"/>
        <v>0</v>
      </c>
      <c r="V118" s="572">
        <f t="shared" si="23"/>
        <v>0</v>
      </c>
      <c r="W118" s="572">
        <f t="shared" si="23"/>
        <v>0</v>
      </c>
      <c r="X118" s="572">
        <f t="shared" si="23"/>
        <v>0</v>
      </c>
      <c r="Y118" s="572">
        <f t="shared" si="23"/>
        <v>0</v>
      </c>
      <c r="Z118" s="572">
        <f t="shared" si="23"/>
        <v>0</v>
      </c>
      <c r="AA118" s="572">
        <f t="shared" si="23"/>
        <v>0</v>
      </c>
      <c r="AB118" s="572">
        <f t="shared" si="21"/>
        <v>0</v>
      </c>
      <c r="AC118" s="572">
        <f t="shared" si="21"/>
        <v>0</v>
      </c>
      <c r="AD118" s="572">
        <f t="shared" si="21"/>
        <v>0</v>
      </c>
      <c r="AE118" s="572">
        <f t="shared" si="21"/>
        <v>0</v>
      </c>
      <c r="AF118" s="572">
        <f t="shared" si="21"/>
        <v>0</v>
      </c>
      <c r="AG118" s="572">
        <f t="shared" si="21"/>
        <v>0</v>
      </c>
      <c r="AH118" s="572">
        <f t="shared" si="21"/>
        <v>0</v>
      </c>
      <c r="AI118" s="572">
        <f t="shared" si="21"/>
        <v>0</v>
      </c>
      <c r="AJ118" s="572">
        <f t="shared" si="21"/>
        <v>0</v>
      </c>
      <c r="AK118" s="572">
        <f t="shared" si="21"/>
        <v>0</v>
      </c>
      <c r="AL118" s="572">
        <f t="shared" si="21"/>
        <v>0</v>
      </c>
      <c r="AM118" s="572">
        <f t="shared" si="21"/>
        <v>0</v>
      </c>
      <c r="AN118" s="572">
        <f t="shared" si="21"/>
        <v>0</v>
      </c>
      <c r="AO118" s="572">
        <f t="shared" si="21"/>
        <v>0</v>
      </c>
      <c r="AP118" s="572">
        <f t="shared" si="21"/>
        <v>0</v>
      </c>
      <c r="AQ118" s="572"/>
      <c r="AR118" s="572"/>
    </row>
    <row r="119" spans="1:44" ht="24" hidden="1" x14ac:dyDescent="0.2">
      <c r="A119" s="566" t="str">
        <f t="shared" si="22"/>
        <v>[denumire activ corporal/necorporal]</v>
      </c>
      <c r="B119" s="571">
        <f t="shared" si="25"/>
        <v>0</v>
      </c>
      <c r="C119" s="571">
        <f t="shared" si="25"/>
        <v>0</v>
      </c>
      <c r="D119" s="571">
        <f t="shared" si="24"/>
        <v>0</v>
      </c>
      <c r="E119" s="571">
        <f t="shared" si="24"/>
        <v>0</v>
      </c>
      <c r="F119" s="571">
        <f t="shared" si="24"/>
        <v>0</v>
      </c>
      <c r="G119" s="571">
        <f t="shared" si="24"/>
        <v>0</v>
      </c>
      <c r="H119" s="571">
        <f t="shared" si="24"/>
        <v>0</v>
      </c>
      <c r="I119" s="571">
        <f t="shared" si="24"/>
        <v>0</v>
      </c>
      <c r="J119" s="571">
        <f t="shared" si="24"/>
        <v>0</v>
      </c>
      <c r="K119" s="571">
        <f t="shared" si="24"/>
        <v>0</v>
      </c>
      <c r="L119" s="571">
        <f t="shared" si="24"/>
        <v>0</v>
      </c>
      <c r="M119" s="571">
        <f t="shared" si="24"/>
        <v>0</v>
      </c>
      <c r="N119" s="571">
        <f t="shared" si="24"/>
        <v>0</v>
      </c>
      <c r="O119" s="571">
        <f t="shared" si="24"/>
        <v>0</v>
      </c>
      <c r="P119" s="571">
        <f t="shared" si="24"/>
        <v>0</v>
      </c>
      <c r="Q119" s="571">
        <f t="shared" si="24"/>
        <v>0</v>
      </c>
      <c r="R119" s="571">
        <f t="shared" si="24"/>
        <v>0</v>
      </c>
      <c r="S119" s="571">
        <f t="shared" si="24"/>
        <v>0</v>
      </c>
      <c r="T119" s="571">
        <f t="shared" si="23"/>
        <v>0</v>
      </c>
      <c r="U119" s="572">
        <f t="shared" si="23"/>
        <v>0</v>
      </c>
      <c r="V119" s="572">
        <f t="shared" si="23"/>
        <v>0</v>
      </c>
      <c r="W119" s="572">
        <f t="shared" si="23"/>
        <v>0</v>
      </c>
      <c r="X119" s="572">
        <f t="shared" si="23"/>
        <v>0</v>
      </c>
      <c r="Y119" s="572">
        <f t="shared" si="23"/>
        <v>0</v>
      </c>
      <c r="Z119" s="572">
        <f t="shared" si="23"/>
        <v>0</v>
      </c>
      <c r="AA119" s="572">
        <f t="shared" si="23"/>
        <v>0</v>
      </c>
      <c r="AB119" s="572">
        <f t="shared" si="21"/>
        <v>0</v>
      </c>
      <c r="AC119" s="572">
        <f t="shared" si="21"/>
        <v>0</v>
      </c>
      <c r="AD119" s="572">
        <f t="shared" si="21"/>
        <v>0</v>
      </c>
      <c r="AE119" s="572">
        <f t="shared" si="21"/>
        <v>0</v>
      </c>
      <c r="AF119" s="572">
        <f t="shared" si="21"/>
        <v>0</v>
      </c>
      <c r="AG119" s="572">
        <f t="shared" si="21"/>
        <v>0</v>
      </c>
      <c r="AH119" s="572">
        <f t="shared" si="21"/>
        <v>0</v>
      </c>
      <c r="AI119" s="572">
        <f t="shared" si="21"/>
        <v>0</v>
      </c>
      <c r="AJ119" s="572">
        <f t="shared" si="21"/>
        <v>0</v>
      </c>
      <c r="AK119" s="572">
        <f t="shared" si="21"/>
        <v>0</v>
      </c>
      <c r="AL119" s="572">
        <f t="shared" si="21"/>
        <v>0</v>
      </c>
      <c r="AM119" s="572">
        <f t="shared" si="21"/>
        <v>0</v>
      </c>
      <c r="AN119" s="572">
        <f t="shared" si="21"/>
        <v>0</v>
      </c>
      <c r="AO119" s="572">
        <f t="shared" si="21"/>
        <v>0</v>
      </c>
      <c r="AP119" s="572">
        <f t="shared" si="21"/>
        <v>0</v>
      </c>
      <c r="AQ119" s="572"/>
      <c r="AR119" s="572"/>
    </row>
    <row r="120" spans="1:44" ht="24" hidden="1" x14ac:dyDescent="0.2">
      <c r="A120" s="566" t="str">
        <f t="shared" si="22"/>
        <v>[denumire activ corporal/necorporal]</v>
      </c>
      <c r="B120" s="571">
        <f t="shared" si="25"/>
        <v>0</v>
      </c>
      <c r="C120" s="571">
        <f t="shared" si="25"/>
        <v>0</v>
      </c>
      <c r="D120" s="571">
        <f t="shared" si="24"/>
        <v>0</v>
      </c>
      <c r="E120" s="571">
        <f t="shared" si="24"/>
        <v>0</v>
      </c>
      <c r="F120" s="571">
        <f t="shared" si="24"/>
        <v>0</v>
      </c>
      <c r="G120" s="571">
        <f t="shared" si="24"/>
        <v>0</v>
      </c>
      <c r="H120" s="571">
        <f t="shared" si="24"/>
        <v>0</v>
      </c>
      <c r="I120" s="571">
        <f t="shared" si="24"/>
        <v>0</v>
      </c>
      <c r="J120" s="571">
        <f t="shared" si="24"/>
        <v>0</v>
      </c>
      <c r="K120" s="571">
        <f t="shared" si="24"/>
        <v>0</v>
      </c>
      <c r="L120" s="571">
        <f t="shared" si="24"/>
        <v>0</v>
      </c>
      <c r="M120" s="571">
        <f t="shared" si="24"/>
        <v>0</v>
      </c>
      <c r="N120" s="571">
        <f t="shared" si="24"/>
        <v>0</v>
      </c>
      <c r="O120" s="571">
        <f t="shared" si="24"/>
        <v>0</v>
      </c>
      <c r="P120" s="571">
        <f t="shared" si="24"/>
        <v>0</v>
      </c>
      <c r="Q120" s="571">
        <f t="shared" si="24"/>
        <v>0</v>
      </c>
      <c r="R120" s="571">
        <f t="shared" si="24"/>
        <v>0</v>
      </c>
      <c r="S120" s="571">
        <f t="shared" si="24"/>
        <v>0</v>
      </c>
      <c r="T120" s="571">
        <f t="shared" si="23"/>
        <v>0</v>
      </c>
      <c r="U120" s="572">
        <f t="shared" si="23"/>
        <v>0</v>
      </c>
      <c r="V120" s="572">
        <f t="shared" si="23"/>
        <v>0</v>
      </c>
      <c r="W120" s="572">
        <f t="shared" si="23"/>
        <v>0</v>
      </c>
      <c r="X120" s="572">
        <f t="shared" si="23"/>
        <v>0</v>
      </c>
      <c r="Y120" s="572">
        <f t="shared" si="23"/>
        <v>0</v>
      </c>
      <c r="Z120" s="572">
        <f t="shared" si="23"/>
        <v>0</v>
      </c>
      <c r="AA120" s="572">
        <f t="shared" si="23"/>
        <v>0</v>
      </c>
      <c r="AB120" s="572">
        <f t="shared" si="21"/>
        <v>0</v>
      </c>
      <c r="AC120" s="572">
        <f t="shared" si="21"/>
        <v>0</v>
      </c>
      <c r="AD120" s="572">
        <f t="shared" si="21"/>
        <v>0</v>
      </c>
      <c r="AE120" s="572">
        <f t="shared" si="21"/>
        <v>0</v>
      </c>
      <c r="AF120" s="572">
        <f t="shared" si="21"/>
        <v>0</v>
      </c>
      <c r="AG120" s="572">
        <f t="shared" si="21"/>
        <v>0</v>
      </c>
      <c r="AH120" s="572">
        <f t="shared" si="21"/>
        <v>0</v>
      </c>
      <c r="AI120" s="572">
        <f t="shared" si="21"/>
        <v>0</v>
      </c>
      <c r="AJ120" s="572">
        <f t="shared" si="21"/>
        <v>0</v>
      </c>
      <c r="AK120" s="572">
        <f t="shared" si="21"/>
        <v>0</v>
      </c>
      <c r="AL120" s="572">
        <f t="shared" si="21"/>
        <v>0</v>
      </c>
      <c r="AM120" s="572">
        <f t="shared" si="21"/>
        <v>0</v>
      </c>
      <c r="AN120" s="572">
        <f t="shared" si="21"/>
        <v>0</v>
      </c>
      <c r="AO120" s="572">
        <f t="shared" si="21"/>
        <v>0</v>
      </c>
      <c r="AP120" s="572">
        <f t="shared" si="21"/>
        <v>0</v>
      </c>
      <c r="AQ120" s="572"/>
      <c r="AR120" s="572"/>
    </row>
    <row r="121" spans="1:44" ht="24" hidden="1" x14ac:dyDescent="0.2">
      <c r="A121" s="566" t="str">
        <f t="shared" si="22"/>
        <v>[denumire activ corporal/necorporal]</v>
      </c>
      <c r="B121" s="571">
        <f t="shared" si="25"/>
        <v>0</v>
      </c>
      <c r="C121" s="571">
        <f t="shared" si="25"/>
        <v>0</v>
      </c>
      <c r="D121" s="571">
        <f t="shared" si="24"/>
        <v>0</v>
      </c>
      <c r="E121" s="571">
        <f t="shared" si="24"/>
        <v>0</v>
      </c>
      <c r="F121" s="571">
        <f t="shared" si="24"/>
        <v>0</v>
      </c>
      <c r="G121" s="571">
        <f t="shared" si="24"/>
        <v>0</v>
      </c>
      <c r="H121" s="571">
        <f t="shared" si="24"/>
        <v>0</v>
      </c>
      <c r="I121" s="571">
        <f t="shared" si="24"/>
        <v>0</v>
      </c>
      <c r="J121" s="571">
        <f t="shared" si="24"/>
        <v>0</v>
      </c>
      <c r="K121" s="571">
        <f t="shared" si="24"/>
        <v>0</v>
      </c>
      <c r="L121" s="571">
        <f t="shared" si="24"/>
        <v>0</v>
      </c>
      <c r="M121" s="571">
        <f t="shared" si="24"/>
        <v>0</v>
      </c>
      <c r="N121" s="571">
        <f t="shared" si="24"/>
        <v>0</v>
      </c>
      <c r="O121" s="571">
        <f t="shared" si="24"/>
        <v>0</v>
      </c>
      <c r="P121" s="571">
        <f t="shared" si="24"/>
        <v>0</v>
      </c>
      <c r="Q121" s="571">
        <f t="shared" si="24"/>
        <v>0</v>
      </c>
      <c r="R121" s="571">
        <f t="shared" si="24"/>
        <v>0</v>
      </c>
      <c r="S121" s="571">
        <f t="shared" si="24"/>
        <v>0</v>
      </c>
      <c r="T121" s="571">
        <f t="shared" si="23"/>
        <v>0</v>
      </c>
      <c r="U121" s="572">
        <f t="shared" si="23"/>
        <v>0</v>
      </c>
      <c r="V121" s="572">
        <f t="shared" si="23"/>
        <v>0</v>
      </c>
      <c r="W121" s="572">
        <f t="shared" si="23"/>
        <v>0</v>
      </c>
      <c r="X121" s="572">
        <f t="shared" si="23"/>
        <v>0</v>
      </c>
      <c r="Y121" s="572">
        <f t="shared" si="23"/>
        <v>0</v>
      </c>
      <c r="Z121" s="572">
        <f t="shared" si="23"/>
        <v>0</v>
      </c>
      <c r="AA121" s="572">
        <f t="shared" si="23"/>
        <v>0</v>
      </c>
      <c r="AB121" s="572">
        <f t="shared" si="23"/>
        <v>0</v>
      </c>
      <c r="AC121" s="572">
        <f t="shared" si="23"/>
        <v>0</v>
      </c>
      <c r="AD121" s="572">
        <f t="shared" si="23"/>
        <v>0</v>
      </c>
      <c r="AE121" s="572">
        <f t="shared" si="23"/>
        <v>0</v>
      </c>
      <c r="AF121" s="572">
        <f t="shared" si="23"/>
        <v>0</v>
      </c>
      <c r="AG121" s="572">
        <f t="shared" si="23"/>
        <v>0</v>
      </c>
      <c r="AH121" s="572">
        <f t="shared" si="23"/>
        <v>0</v>
      </c>
      <c r="AI121" s="572">
        <f t="shared" si="23"/>
        <v>0</v>
      </c>
      <c r="AJ121" s="572">
        <f t="shared" ref="AJ121:AP124" si="26">IF(AND(AK$9&gt;0,AK$9&lt;=$E$62),N(MOD(AK$9,$D89+1)=0)*$C89,0)</f>
        <v>0</v>
      </c>
      <c r="AK121" s="572">
        <f t="shared" si="26"/>
        <v>0</v>
      </c>
      <c r="AL121" s="572">
        <f t="shared" si="26"/>
        <v>0</v>
      </c>
      <c r="AM121" s="572">
        <f t="shared" si="26"/>
        <v>0</v>
      </c>
      <c r="AN121" s="572">
        <f t="shared" si="26"/>
        <v>0</v>
      </c>
      <c r="AO121" s="572">
        <f t="shared" si="26"/>
        <v>0</v>
      </c>
      <c r="AP121" s="572">
        <f t="shared" si="26"/>
        <v>0</v>
      </c>
      <c r="AQ121" s="572"/>
      <c r="AR121" s="572"/>
    </row>
    <row r="122" spans="1:44" ht="24" hidden="1" x14ac:dyDescent="0.2">
      <c r="A122" s="566" t="str">
        <f t="shared" si="22"/>
        <v>[denumire activ corporal/necorporal]</v>
      </c>
      <c r="B122" s="571">
        <f t="shared" si="25"/>
        <v>0</v>
      </c>
      <c r="C122" s="571">
        <f t="shared" si="25"/>
        <v>0</v>
      </c>
      <c r="D122" s="571">
        <f t="shared" si="24"/>
        <v>0</v>
      </c>
      <c r="E122" s="571">
        <f t="shared" si="24"/>
        <v>0</v>
      </c>
      <c r="F122" s="571">
        <f t="shared" si="24"/>
        <v>0</v>
      </c>
      <c r="G122" s="571">
        <f t="shared" si="24"/>
        <v>0</v>
      </c>
      <c r="H122" s="571">
        <f t="shared" si="24"/>
        <v>0</v>
      </c>
      <c r="I122" s="571">
        <f t="shared" si="24"/>
        <v>0</v>
      </c>
      <c r="J122" s="571">
        <f t="shared" si="24"/>
        <v>0</v>
      </c>
      <c r="K122" s="571">
        <f t="shared" si="24"/>
        <v>0</v>
      </c>
      <c r="L122" s="571">
        <f t="shared" si="24"/>
        <v>0</v>
      </c>
      <c r="M122" s="571">
        <f t="shared" si="24"/>
        <v>0</v>
      </c>
      <c r="N122" s="571">
        <f t="shared" si="24"/>
        <v>0</v>
      </c>
      <c r="O122" s="571">
        <f t="shared" ref="O122:T124" si="27">IF(AND(P$9&gt;0,P$9&lt;=$E$62),N(MOD(P$9,$D90+1)=0)*$C90,0)</f>
        <v>0</v>
      </c>
      <c r="P122" s="571">
        <f t="shared" si="27"/>
        <v>0</v>
      </c>
      <c r="Q122" s="571">
        <f t="shared" si="27"/>
        <v>0</v>
      </c>
      <c r="R122" s="571">
        <f t="shared" si="27"/>
        <v>0</v>
      </c>
      <c r="S122" s="571">
        <f t="shared" si="27"/>
        <v>0</v>
      </c>
      <c r="T122" s="571">
        <f t="shared" si="27"/>
        <v>0</v>
      </c>
      <c r="U122" s="572">
        <f>IF(AND(V$9&gt;0,V$9&lt;=$E$62),N(MOD(V$9,$D90+1)=0)*$C90,0)</f>
        <v>0</v>
      </c>
      <c r="V122" s="572">
        <f t="shared" ref="V122:AA124" si="28">IF(AND(W$9&gt;0,W$9&lt;=$E$62),N(MOD(W$9,$D90+1)=0)*$C90,0)</f>
        <v>0</v>
      </c>
      <c r="W122" s="572">
        <f t="shared" si="28"/>
        <v>0</v>
      </c>
      <c r="X122" s="572">
        <f t="shared" si="28"/>
        <v>0</v>
      </c>
      <c r="Y122" s="572">
        <f t="shared" si="28"/>
        <v>0</v>
      </c>
      <c r="Z122" s="572">
        <f t="shared" si="28"/>
        <v>0</v>
      </c>
      <c r="AA122" s="572">
        <f t="shared" si="28"/>
        <v>0</v>
      </c>
      <c r="AB122" s="572">
        <f>IF(AND(AC$9&gt;0,AC$9&lt;=$E$62),N(MOD(AC$9,$D90+1)=0)*$C90,0)</f>
        <v>0</v>
      </c>
      <c r="AC122" s="572">
        <f t="shared" ref="AC122:AH124" si="29">IF(AND(AD$9&gt;0,AD$9&lt;=$E$62),N(MOD(AD$9,$D90+1)=0)*$C90,0)</f>
        <v>0</v>
      </c>
      <c r="AD122" s="572">
        <f t="shared" si="29"/>
        <v>0</v>
      </c>
      <c r="AE122" s="572">
        <f t="shared" si="29"/>
        <v>0</v>
      </c>
      <c r="AF122" s="572">
        <f t="shared" si="29"/>
        <v>0</v>
      </c>
      <c r="AG122" s="572">
        <f t="shared" si="29"/>
        <v>0</v>
      </c>
      <c r="AH122" s="572">
        <f t="shared" si="29"/>
        <v>0</v>
      </c>
      <c r="AI122" s="572">
        <f>IF(AND(AJ$9&gt;0,AJ$9&lt;=$E$62),N(MOD(AJ$9,$D90+1)=0)*$C90,0)</f>
        <v>0</v>
      </c>
      <c r="AJ122" s="572">
        <f t="shared" si="26"/>
        <v>0</v>
      </c>
      <c r="AK122" s="572">
        <f t="shared" si="26"/>
        <v>0</v>
      </c>
      <c r="AL122" s="572">
        <f t="shared" si="26"/>
        <v>0</v>
      </c>
      <c r="AM122" s="572">
        <f t="shared" si="26"/>
        <v>0</v>
      </c>
      <c r="AN122" s="572">
        <f t="shared" si="26"/>
        <v>0</v>
      </c>
      <c r="AO122" s="572">
        <f t="shared" si="26"/>
        <v>0</v>
      </c>
      <c r="AP122" s="572">
        <f>IF(AND(AQ$9&gt;0,AQ$9&lt;=$E$62),N(MOD(AQ$9,$D90+1)=0)*$C90,0)</f>
        <v>0</v>
      </c>
      <c r="AQ122" s="572"/>
      <c r="AR122" s="572"/>
    </row>
    <row r="123" spans="1:44" ht="24" hidden="1" x14ac:dyDescent="0.2">
      <c r="A123" s="566" t="str">
        <f t="shared" si="22"/>
        <v>[denumire activ corporal/necorporal]</v>
      </c>
      <c r="B123" s="571">
        <f t="shared" si="25"/>
        <v>0</v>
      </c>
      <c r="C123" s="571">
        <f t="shared" si="25"/>
        <v>0</v>
      </c>
      <c r="D123" s="571">
        <f t="shared" si="25"/>
        <v>0</v>
      </c>
      <c r="E123" s="571">
        <f t="shared" si="25"/>
        <v>0</v>
      </c>
      <c r="F123" s="571">
        <f t="shared" si="25"/>
        <v>0</v>
      </c>
      <c r="G123" s="571">
        <f t="shared" si="25"/>
        <v>0</v>
      </c>
      <c r="H123" s="571">
        <f t="shared" si="25"/>
        <v>0</v>
      </c>
      <c r="I123" s="571">
        <f t="shared" si="25"/>
        <v>0</v>
      </c>
      <c r="J123" s="571">
        <f t="shared" si="25"/>
        <v>0</v>
      </c>
      <c r="K123" s="571">
        <f t="shared" si="25"/>
        <v>0</v>
      </c>
      <c r="L123" s="571">
        <f t="shared" si="25"/>
        <v>0</v>
      </c>
      <c r="M123" s="571">
        <f t="shared" si="25"/>
        <v>0</v>
      </c>
      <c r="N123" s="571">
        <f t="shared" si="25"/>
        <v>0</v>
      </c>
      <c r="O123" s="571">
        <f t="shared" si="27"/>
        <v>0</v>
      </c>
      <c r="P123" s="571">
        <f t="shared" si="27"/>
        <v>0</v>
      </c>
      <c r="Q123" s="571">
        <f t="shared" si="27"/>
        <v>0</v>
      </c>
      <c r="R123" s="571">
        <f t="shared" si="27"/>
        <v>0</v>
      </c>
      <c r="S123" s="571">
        <f t="shared" si="27"/>
        <v>0</v>
      </c>
      <c r="T123" s="571">
        <f t="shared" si="27"/>
        <v>0</v>
      </c>
      <c r="U123" s="572">
        <f>IF(AND(V$9&gt;0,V$9&lt;=$E$62),N(MOD(V$9,$D91+1)=0)*$C91,0)</f>
        <v>0</v>
      </c>
      <c r="V123" s="572">
        <f t="shared" si="28"/>
        <v>0</v>
      </c>
      <c r="W123" s="572">
        <f t="shared" si="28"/>
        <v>0</v>
      </c>
      <c r="X123" s="572">
        <f t="shared" si="28"/>
        <v>0</v>
      </c>
      <c r="Y123" s="572">
        <f t="shared" si="28"/>
        <v>0</v>
      </c>
      <c r="Z123" s="572">
        <f t="shared" si="28"/>
        <v>0</v>
      </c>
      <c r="AA123" s="572">
        <f t="shared" si="28"/>
        <v>0</v>
      </c>
      <c r="AB123" s="572">
        <f>IF(AND(AC$9&gt;0,AC$9&lt;=$E$62),N(MOD(AC$9,$D91+1)=0)*$C91,0)</f>
        <v>0</v>
      </c>
      <c r="AC123" s="572">
        <f t="shared" si="29"/>
        <v>0</v>
      </c>
      <c r="AD123" s="572">
        <f t="shared" si="29"/>
        <v>0</v>
      </c>
      <c r="AE123" s="572">
        <f t="shared" si="29"/>
        <v>0</v>
      </c>
      <c r="AF123" s="572">
        <f t="shared" si="29"/>
        <v>0</v>
      </c>
      <c r="AG123" s="572">
        <f t="shared" si="29"/>
        <v>0</v>
      </c>
      <c r="AH123" s="572">
        <f t="shared" si="29"/>
        <v>0</v>
      </c>
      <c r="AI123" s="572">
        <f>IF(AND(AJ$9&gt;0,AJ$9&lt;=$E$62),N(MOD(AJ$9,$D91+1)=0)*$C91,0)</f>
        <v>0</v>
      </c>
      <c r="AJ123" s="572">
        <f t="shared" si="26"/>
        <v>0</v>
      </c>
      <c r="AK123" s="572">
        <f t="shared" si="26"/>
        <v>0</v>
      </c>
      <c r="AL123" s="572">
        <f t="shared" si="26"/>
        <v>0</v>
      </c>
      <c r="AM123" s="572">
        <f t="shared" si="26"/>
        <v>0</v>
      </c>
      <c r="AN123" s="572">
        <f t="shared" si="26"/>
        <v>0</v>
      </c>
      <c r="AO123" s="572">
        <f t="shared" si="26"/>
        <v>0</v>
      </c>
      <c r="AP123" s="572">
        <f>IF(AND(AQ$9&gt;0,AQ$9&lt;=$E$62),N(MOD(AQ$9,$D91+1)=0)*$C91,0)</f>
        <v>0</v>
      </c>
      <c r="AQ123" s="572"/>
      <c r="AR123" s="572"/>
    </row>
    <row r="124" spans="1:44" ht="24" hidden="1" x14ac:dyDescent="0.2">
      <c r="A124" s="566" t="str">
        <f t="shared" si="22"/>
        <v>[denumire activ corporal/necorporal]</v>
      </c>
      <c r="B124" s="571">
        <f t="shared" si="25"/>
        <v>0</v>
      </c>
      <c r="C124" s="571">
        <f t="shared" si="25"/>
        <v>0</v>
      </c>
      <c r="D124" s="571">
        <f t="shared" si="25"/>
        <v>0</v>
      </c>
      <c r="E124" s="571">
        <f t="shared" si="25"/>
        <v>0</v>
      </c>
      <c r="F124" s="571">
        <f t="shared" si="25"/>
        <v>0</v>
      </c>
      <c r="G124" s="571">
        <f t="shared" si="25"/>
        <v>0</v>
      </c>
      <c r="H124" s="571">
        <f t="shared" si="25"/>
        <v>0</v>
      </c>
      <c r="I124" s="571">
        <f t="shared" si="25"/>
        <v>0</v>
      </c>
      <c r="J124" s="571">
        <f t="shared" si="25"/>
        <v>0</v>
      </c>
      <c r="K124" s="571">
        <f t="shared" si="25"/>
        <v>0</v>
      </c>
      <c r="L124" s="571">
        <f t="shared" si="25"/>
        <v>0</v>
      </c>
      <c r="M124" s="571">
        <f t="shared" si="25"/>
        <v>0</v>
      </c>
      <c r="N124" s="571">
        <f t="shared" si="25"/>
        <v>0</v>
      </c>
      <c r="O124" s="571">
        <f t="shared" si="27"/>
        <v>0</v>
      </c>
      <c r="P124" s="571">
        <f t="shared" si="27"/>
        <v>0</v>
      </c>
      <c r="Q124" s="571">
        <f t="shared" si="27"/>
        <v>0</v>
      </c>
      <c r="R124" s="571">
        <f t="shared" si="27"/>
        <v>0</v>
      </c>
      <c r="S124" s="571">
        <f t="shared" si="27"/>
        <v>0</v>
      </c>
      <c r="T124" s="571">
        <f t="shared" si="27"/>
        <v>0</v>
      </c>
      <c r="U124" s="572">
        <f>IF(AND(V$9&gt;0,V$9&lt;=$E$62),N(MOD(V$9,$D92+1)=0)*$C92,0)</f>
        <v>0</v>
      </c>
      <c r="V124" s="572">
        <f t="shared" si="28"/>
        <v>0</v>
      </c>
      <c r="W124" s="572">
        <f t="shared" si="28"/>
        <v>0</v>
      </c>
      <c r="X124" s="572">
        <f t="shared" si="28"/>
        <v>0</v>
      </c>
      <c r="Y124" s="572">
        <f t="shared" si="28"/>
        <v>0</v>
      </c>
      <c r="Z124" s="572">
        <f t="shared" si="28"/>
        <v>0</v>
      </c>
      <c r="AA124" s="572">
        <f t="shared" si="28"/>
        <v>0</v>
      </c>
      <c r="AB124" s="572">
        <f>IF(AND(AC$9&gt;0,AC$9&lt;=$E$62),N(MOD(AC$9,$D92+1)=0)*$C92,0)</f>
        <v>0</v>
      </c>
      <c r="AC124" s="572">
        <f t="shared" si="29"/>
        <v>0</v>
      </c>
      <c r="AD124" s="572">
        <f t="shared" si="29"/>
        <v>0</v>
      </c>
      <c r="AE124" s="572">
        <f t="shared" si="29"/>
        <v>0</v>
      </c>
      <c r="AF124" s="572">
        <f t="shared" si="29"/>
        <v>0</v>
      </c>
      <c r="AG124" s="572">
        <f t="shared" si="29"/>
        <v>0</v>
      </c>
      <c r="AH124" s="572">
        <f t="shared" si="29"/>
        <v>0</v>
      </c>
      <c r="AI124" s="572">
        <f>IF(AND(AJ$9&gt;0,AJ$9&lt;=$E$62),N(MOD(AJ$9,$D92+1)=0)*$C92,0)</f>
        <v>0</v>
      </c>
      <c r="AJ124" s="572">
        <f t="shared" si="26"/>
        <v>0</v>
      </c>
      <c r="AK124" s="572">
        <f t="shared" si="26"/>
        <v>0</v>
      </c>
      <c r="AL124" s="572">
        <f t="shared" si="26"/>
        <v>0</v>
      </c>
      <c r="AM124" s="572">
        <f t="shared" si="26"/>
        <v>0</v>
      </c>
      <c r="AN124" s="572">
        <f t="shared" si="26"/>
        <v>0</v>
      </c>
      <c r="AO124" s="572">
        <f t="shared" si="26"/>
        <v>0</v>
      </c>
      <c r="AP124" s="572">
        <f>IF(AND(AQ$9&gt;0,AQ$9&lt;=$E$62),N(MOD(AQ$9,$D92+1)=0)*$C92,0)</f>
        <v>0</v>
      </c>
      <c r="AQ124" s="572"/>
      <c r="AR124" s="572"/>
    </row>
    <row r="125" spans="1:44" ht="24" hidden="1" x14ac:dyDescent="0.2">
      <c r="A125" s="566" t="str">
        <f t="shared" si="22"/>
        <v>[denumire activ corporal/necorporal]</v>
      </c>
      <c r="B125" s="567">
        <f t="shared" si="25"/>
        <v>0</v>
      </c>
      <c r="C125" s="567">
        <f t="shared" ref="C125:AP131" si="30">IF(AND(C$9&gt;0,C$9&lt;=$E$62),N(MOD(C$9,$H93+1)=0)*$F93,0)</f>
        <v>0</v>
      </c>
      <c r="D125" s="567">
        <f t="shared" si="30"/>
        <v>0</v>
      </c>
      <c r="E125" s="567">
        <f t="shared" si="30"/>
        <v>0</v>
      </c>
      <c r="F125" s="567">
        <f t="shared" si="30"/>
        <v>0</v>
      </c>
      <c r="G125" s="567">
        <f t="shared" si="30"/>
        <v>0</v>
      </c>
      <c r="H125" s="567">
        <f t="shared" si="30"/>
        <v>0</v>
      </c>
      <c r="I125" s="567">
        <f t="shared" si="30"/>
        <v>0</v>
      </c>
      <c r="J125" s="567">
        <f t="shared" si="30"/>
        <v>0</v>
      </c>
      <c r="K125" s="567">
        <f t="shared" si="30"/>
        <v>0</v>
      </c>
      <c r="L125" s="567">
        <f t="shared" si="30"/>
        <v>0</v>
      </c>
      <c r="M125" s="567">
        <f t="shared" si="30"/>
        <v>0</v>
      </c>
      <c r="N125" s="567">
        <f t="shared" si="30"/>
        <v>0</v>
      </c>
      <c r="O125" s="567">
        <f t="shared" si="30"/>
        <v>0</v>
      </c>
      <c r="P125" s="567">
        <f t="shared" si="30"/>
        <v>0</v>
      </c>
      <c r="Q125" s="567">
        <f t="shared" si="30"/>
        <v>0</v>
      </c>
      <c r="R125" s="567">
        <f t="shared" si="30"/>
        <v>0</v>
      </c>
      <c r="S125" s="567">
        <f t="shared" si="30"/>
        <v>0</v>
      </c>
      <c r="T125" s="567">
        <f t="shared" si="30"/>
        <v>0</v>
      </c>
      <c r="U125" s="567">
        <f t="shared" si="30"/>
        <v>0</v>
      </c>
      <c r="V125" s="567">
        <f t="shared" si="30"/>
        <v>0</v>
      </c>
      <c r="W125" s="567">
        <f t="shared" si="30"/>
        <v>0</v>
      </c>
      <c r="X125" s="567">
        <f t="shared" si="30"/>
        <v>0</v>
      </c>
      <c r="Y125" s="567">
        <f t="shared" si="30"/>
        <v>0</v>
      </c>
      <c r="Z125" s="567">
        <f t="shared" si="30"/>
        <v>0</v>
      </c>
      <c r="AA125" s="567">
        <f t="shared" si="30"/>
        <v>0</v>
      </c>
      <c r="AB125" s="567">
        <f t="shared" si="30"/>
        <v>0</v>
      </c>
      <c r="AC125" s="567">
        <f t="shared" si="30"/>
        <v>0</v>
      </c>
      <c r="AD125" s="567">
        <f t="shared" si="30"/>
        <v>0</v>
      </c>
      <c r="AE125" s="567">
        <f t="shared" si="30"/>
        <v>0</v>
      </c>
      <c r="AF125" s="567">
        <f t="shared" si="30"/>
        <v>0</v>
      </c>
      <c r="AG125" s="567">
        <f t="shared" si="30"/>
        <v>0</v>
      </c>
      <c r="AH125" s="567">
        <f t="shared" si="30"/>
        <v>0</v>
      </c>
      <c r="AI125" s="567">
        <f t="shared" si="30"/>
        <v>0</v>
      </c>
      <c r="AJ125" s="567">
        <f t="shared" si="30"/>
        <v>0</v>
      </c>
      <c r="AK125" s="567">
        <f t="shared" si="30"/>
        <v>0</v>
      </c>
      <c r="AL125" s="567">
        <f t="shared" si="30"/>
        <v>0</v>
      </c>
      <c r="AM125" s="567">
        <f t="shared" si="30"/>
        <v>0</v>
      </c>
      <c r="AN125" s="567">
        <f t="shared" si="30"/>
        <v>0</v>
      </c>
      <c r="AO125" s="567">
        <f t="shared" si="30"/>
        <v>0</v>
      </c>
      <c r="AP125" s="567">
        <f t="shared" si="30"/>
        <v>0</v>
      </c>
      <c r="AQ125" s="567"/>
      <c r="AR125" s="567"/>
    </row>
    <row r="126" spans="1:44" ht="24" hidden="1" x14ac:dyDescent="0.2">
      <c r="A126" s="566" t="str">
        <f t="shared" si="22"/>
        <v>[denumire activ corporal/necorporal]</v>
      </c>
      <c r="B126" s="567">
        <f t="shared" si="25"/>
        <v>0</v>
      </c>
      <c r="C126" s="567">
        <f t="shared" si="30"/>
        <v>0</v>
      </c>
      <c r="D126" s="567">
        <f t="shared" si="30"/>
        <v>0</v>
      </c>
      <c r="E126" s="567">
        <f t="shared" si="30"/>
        <v>0</v>
      </c>
      <c r="F126" s="567">
        <f t="shared" si="30"/>
        <v>0</v>
      </c>
      <c r="G126" s="567">
        <f t="shared" si="30"/>
        <v>0</v>
      </c>
      <c r="H126" s="567">
        <f t="shared" si="30"/>
        <v>0</v>
      </c>
      <c r="I126" s="567">
        <f t="shared" si="30"/>
        <v>0</v>
      </c>
      <c r="J126" s="567">
        <f t="shared" si="30"/>
        <v>0</v>
      </c>
      <c r="K126" s="567">
        <f t="shared" si="30"/>
        <v>0</v>
      </c>
      <c r="L126" s="567">
        <f t="shared" si="30"/>
        <v>0</v>
      </c>
      <c r="M126" s="567">
        <f t="shared" si="30"/>
        <v>0</v>
      </c>
      <c r="N126" s="567">
        <f t="shared" si="30"/>
        <v>0</v>
      </c>
      <c r="O126" s="567">
        <f t="shared" si="30"/>
        <v>0</v>
      </c>
      <c r="P126" s="567">
        <f t="shared" si="30"/>
        <v>0</v>
      </c>
      <c r="Q126" s="567">
        <f t="shared" si="30"/>
        <v>0</v>
      </c>
      <c r="R126" s="567">
        <f t="shared" si="30"/>
        <v>0</v>
      </c>
      <c r="S126" s="567">
        <f t="shared" si="30"/>
        <v>0</v>
      </c>
      <c r="T126" s="567">
        <f t="shared" si="30"/>
        <v>0</v>
      </c>
      <c r="U126" s="567">
        <f t="shared" si="30"/>
        <v>0</v>
      </c>
      <c r="V126" s="567">
        <f t="shared" si="30"/>
        <v>0</v>
      </c>
      <c r="W126" s="567">
        <f t="shared" si="30"/>
        <v>0</v>
      </c>
      <c r="X126" s="567">
        <f t="shared" si="30"/>
        <v>0</v>
      </c>
      <c r="Y126" s="567">
        <f t="shared" si="30"/>
        <v>0</v>
      </c>
      <c r="Z126" s="567">
        <f t="shared" si="30"/>
        <v>0</v>
      </c>
      <c r="AA126" s="567">
        <f t="shared" si="30"/>
        <v>0</v>
      </c>
      <c r="AB126" s="567">
        <f t="shared" si="30"/>
        <v>0</v>
      </c>
      <c r="AC126" s="567">
        <f t="shared" si="30"/>
        <v>0</v>
      </c>
      <c r="AD126" s="567">
        <f t="shared" si="30"/>
        <v>0</v>
      </c>
      <c r="AE126" s="567">
        <f t="shared" si="30"/>
        <v>0</v>
      </c>
      <c r="AF126" s="567">
        <f t="shared" si="30"/>
        <v>0</v>
      </c>
      <c r="AG126" s="567">
        <f t="shared" si="30"/>
        <v>0</v>
      </c>
      <c r="AH126" s="567">
        <f t="shared" si="30"/>
        <v>0</v>
      </c>
      <c r="AI126" s="567">
        <f t="shared" si="30"/>
        <v>0</v>
      </c>
      <c r="AJ126" s="567">
        <f t="shared" si="30"/>
        <v>0</v>
      </c>
      <c r="AK126" s="567">
        <f t="shared" si="30"/>
        <v>0</v>
      </c>
      <c r="AL126" s="567">
        <f t="shared" si="30"/>
        <v>0</v>
      </c>
      <c r="AM126" s="567">
        <f t="shared" si="30"/>
        <v>0</v>
      </c>
      <c r="AN126" s="567">
        <f t="shared" si="30"/>
        <v>0</v>
      </c>
      <c r="AO126" s="567">
        <f t="shared" si="30"/>
        <v>0</v>
      </c>
      <c r="AP126" s="567">
        <f t="shared" si="30"/>
        <v>0</v>
      </c>
      <c r="AQ126" s="567"/>
      <c r="AR126" s="567"/>
    </row>
    <row r="127" spans="1:44" ht="24" hidden="1" x14ac:dyDescent="0.2">
      <c r="A127" s="566" t="str">
        <f t="shared" si="22"/>
        <v>[denumire activ corporal/necorporal]</v>
      </c>
      <c r="B127" s="567">
        <f t="shared" si="25"/>
        <v>0</v>
      </c>
      <c r="C127" s="567">
        <f t="shared" si="30"/>
        <v>0</v>
      </c>
      <c r="D127" s="567">
        <f t="shared" si="30"/>
        <v>0</v>
      </c>
      <c r="E127" s="567">
        <f t="shared" si="30"/>
        <v>0</v>
      </c>
      <c r="F127" s="567">
        <f t="shared" si="30"/>
        <v>0</v>
      </c>
      <c r="G127" s="567">
        <f t="shared" si="30"/>
        <v>0</v>
      </c>
      <c r="H127" s="567">
        <f t="shared" si="30"/>
        <v>0</v>
      </c>
      <c r="I127" s="567">
        <f t="shared" si="30"/>
        <v>0</v>
      </c>
      <c r="J127" s="567">
        <f t="shared" si="30"/>
        <v>0</v>
      </c>
      <c r="K127" s="567">
        <f t="shared" si="30"/>
        <v>0</v>
      </c>
      <c r="L127" s="567">
        <f t="shared" si="30"/>
        <v>0</v>
      </c>
      <c r="M127" s="567">
        <f t="shared" si="30"/>
        <v>0</v>
      </c>
      <c r="N127" s="567">
        <f t="shared" si="30"/>
        <v>0</v>
      </c>
      <c r="O127" s="567">
        <f t="shared" si="30"/>
        <v>0</v>
      </c>
      <c r="P127" s="567">
        <f t="shared" si="30"/>
        <v>0</v>
      </c>
      <c r="Q127" s="567">
        <f t="shared" si="30"/>
        <v>0</v>
      </c>
      <c r="R127" s="567">
        <f t="shared" si="30"/>
        <v>0</v>
      </c>
      <c r="S127" s="567">
        <f t="shared" si="30"/>
        <v>0</v>
      </c>
      <c r="T127" s="567">
        <f t="shared" si="30"/>
        <v>0</v>
      </c>
      <c r="U127" s="567">
        <f t="shared" si="30"/>
        <v>0</v>
      </c>
      <c r="V127" s="567">
        <f t="shared" si="30"/>
        <v>0</v>
      </c>
      <c r="W127" s="567">
        <f t="shared" si="30"/>
        <v>0</v>
      </c>
      <c r="X127" s="567">
        <f t="shared" si="30"/>
        <v>0</v>
      </c>
      <c r="Y127" s="567">
        <f t="shared" si="30"/>
        <v>0</v>
      </c>
      <c r="Z127" s="567">
        <f t="shared" si="30"/>
        <v>0</v>
      </c>
      <c r="AA127" s="567">
        <f t="shared" si="30"/>
        <v>0</v>
      </c>
      <c r="AB127" s="567">
        <f t="shared" si="30"/>
        <v>0</v>
      </c>
      <c r="AC127" s="567">
        <f t="shared" si="30"/>
        <v>0</v>
      </c>
      <c r="AD127" s="567">
        <f t="shared" si="30"/>
        <v>0</v>
      </c>
      <c r="AE127" s="567">
        <f t="shared" si="30"/>
        <v>0</v>
      </c>
      <c r="AF127" s="567">
        <f t="shared" si="30"/>
        <v>0</v>
      </c>
      <c r="AG127" s="567">
        <f t="shared" si="30"/>
        <v>0</v>
      </c>
      <c r="AH127" s="567">
        <f t="shared" si="30"/>
        <v>0</v>
      </c>
      <c r="AI127" s="567">
        <f t="shared" si="30"/>
        <v>0</v>
      </c>
      <c r="AJ127" s="567">
        <f t="shared" si="30"/>
        <v>0</v>
      </c>
      <c r="AK127" s="567">
        <f t="shared" si="30"/>
        <v>0</v>
      </c>
      <c r="AL127" s="567">
        <f t="shared" si="30"/>
        <v>0</v>
      </c>
      <c r="AM127" s="567">
        <f t="shared" si="30"/>
        <v>0</v>
      </c>
      <c r="AN127" s="567">
        <f t="shared" si="30"/>
        <v>0</v>
      </c>
      <c r="AO127" s="567">
        <f t="shared" si="30"/>
        <v>0</v>
      </c>
      <c r="AP127" s="567">
        <f t="shared" si="30"/>
        <v>0</v>
      </c>
      <c r="AQ127" s="567"/>
      <c r="AR127" s="567"/>
    </row>
    <row r="128" spans="1:44" ht="24" hidden="1" x14ac:dyDescent="0.2">
      <c r="A128" s="566" t="str">
        <f t="shared" si="22"/>
        <v>[denumire activ corporal/necorporal]</v>
      </c>
      <c r="B128" s="567">
        <f t="shared" si="25"/>
        <v>0</v>
      </c>
      <c r="C128" s="567">
        <f t="shared" si="30"/>
        <v>0</v>
      </c>
      <c r="D128" s="567">
        <f t="shared" si="30"/>
        <v>0</v>
      </c>
      <c r="E128" s="567">
        <f t="shared" si="30"/>
        <v>0</v>
      </c>
      <c r="F128" s="567">
        <f t="shared" si="30"/>
        <v>0</v>
      </c>
      <c r="G128" s="567">
        <f t="shared" si="30"/>
        <v>0</v>
      </c>
      <c r="H128" s="567">
        <f t="shared" si="30"/>
        <v>0</v>
      </c>
      <c r="I128" s="567">
        <f t="shared" si="30"/>
        <v>0</v>
      </c>
      <c r="J128" s="567">
        <f t="shared" si="30"/>
        <v>0</v>
      </c>
      <c r="K128" s="567">
        <f t="shared" si="30"/>
        <v>0</v>
      </c>
      <c r="L128" s="567">
        <f t="shared" si="30"/>
        <v>0</v>
      </c>
      <c r="M128" s="567">
        <f t="shared" si="30"/>
        <v>0</v>
      </c>
      <c r="N128" s="567">
        <f t="shared" si="30"/>
        <v>0</v>
      </c>
      <c r="O128" s="567">
        <f t="shared" si="30"/>
        <v>0</v>
      </c>
      <c r="P128" s="567">
        <f t="shared" si="30"/>
        <v>0</v>
      </c>
      <c r="Q128" s="567">
        <f t="shared" si="30"/>
        <v>0</v>
      </c>
      <c r="R128" s="567">
        <f t="shared" si="30"/>
        <v>0</v>
      </c>
      <c r="S128" s="567">
        <f t="shared" si="30"/>
        <v>0</v>
      </c>
      <c r="T128" s="567">
        <f t="shared" si="30"/>
        <v>0</v>
      </c>
      <c r="U128" s="567">
        <f t="shared" si="30"/>
        <v>0</v>
      </c>
      <c r="V128" s="567">
        <f t="shared" si="30"/>
        <v>0</v>
      </c>
      <c r="W128" s="567">
        <f t="shared" si="30"/>
        <v>0</v>
      </c>
      <c r="X128" s="567">
        <f t="shared" si="30"/>
        <v>0</v>
      </c>
      <c r="Y128" s="567">
        <f t="shared" si="30"/>
        <v>0</v>
      </c>
      <c r="Z128" s="567">
        <f t="shared" si="30"/>
        <v>0</v>
      </c>
      <c r="AA128" s="567">
        <f t="shared" si="30"/>
        <v>0</v>
      </c>
      <c r="AB128" s="567">
        <f t="shared" si="30"/>
        <v>0</v>
      </c>
      <c r="AC128" s="567">
        <f t="shared" si="30"/>
        <v>0</v>
      </c>
      <c r="AD128" s="567">
        <f t="shared" si="30"/>
        <v>0</v>
      </c>
      <c r="AE128" s="567">
        <f t="shared" si="30"/>
        <v>0</v>
      </c>
      <c r="AF128" s="567">
        <f t="shared" si="30"/>
        <v>0</v>
      </c>
      <c r="AG128" s="567">
        <f t="shared" si="30"/>
        <v>0</v>
      </c>
      <c r="AH128" s="567">
        <f t="shared" si="30"/>
        <v>0</v>
      </c>
      <c r="AI128" s="567">
        <f t="shared" si="30"/>
        <v>0</v>
      </c>
      <c r="AJ128" s="567">
        <f t="shared" si="30"/>
        <v>0</v>
      </c>
      <c r="AK128" s="567">
        <f t="shared" si="30"/>
        <v>0</v>
      </c>
      <c r="AL128" s="567">
        <f t="shared" si="30"/>
        <v>0</v>
      </c>
      <c r="AM128" s="567">
        <f t="shared" si="30"/>
        <v>0</v>
      </c>
      <c r="AN128" s="567">
        <f t="shared" si="30"/>
        <v>0</v>
      </c>
      <c r="AO128" s="567">
        <f t="shared" si="30"/>
        <v>0</v>
      </c>
      <c r="AP128" s="567">
        <f t="shared" si="30"/>
        <v>0</v>
      </c>
      <c r="AQ128" s="567"/>
      <c r="AR128" s="567"/>
    </row>
    <row r="129" spans="1:44" ht="24" hidden="1" x14ac:dyDescent="0.2">
      <c r="A129" s="566" t="str">
        <f t="shared" si="22"/>
        <v>[denumire activ corporal/necorporal]</v>
      </c>
      <c r="B129" s="567">
        <f t="shared" si="25"/>
        <v>0</v>
      </c>
      <c r="C129" s="567">
        <f t="shared" si="30"/>
        <v>0</v>
      </c>
      <c r="D129" s="567">
        <f t="shared" si="30"/>
        <v>0</v>
      </c>
      <c r="E129" s="567">
        <f t="shared" si="30"/>
        <v>0</v>
      </c>
      <c r="F129" s="567">
        <f t="shared" si="30"/>
        <v>0</v>
      </c>
      <c r="G129" s="567">
        <f t="shared" si="30"/>
        <v>0</v>
      </c>
      <c r="H129" s="567">
        <f t="shared" si="30"/>
        <v>0</v>
      </c>
      <c r="I129" s="567">
        <f t="shared" si="30"/>
        <v>0</v>
      </c>
      <c r="J129" s="567">
        <f t="shared" si="30"/>
        <v>0</v>
      </c>
      <c r="K129" s="567">
        <f t="shared" si="30"/>
        <v>0</v>
      </c>
      <c r="L129" s="567">
        <f t="shared" si="30"/>
        <v>0</v>
      </c>
      <c r="M129" s="567">
        <f t="shared" si="30"/>
        <v>0</v>
      </c>
      <c r="N129" s="567">
        <f t="shared" si="30"/>
        <v>0</v>
      </c>
      <c r="O129" s="567">
        <f t="shared" si="30"/>
        <v>0</v>
      </c>
      <c r="P129" s="567">
        <f t="shared" si="30"/>
        <v>0</v>
      </c>
      <c r="Q129" s="567">
        <f t="shared" si="30"/>
        <v>0</v>
      </c>
      <c r="R129" s="567">
        <f t="shared" si="30"/>
        <v>0</v>
      </c>
      <c r="S129" s="567">
        <f t="shared" si="30"/>
        <v>0</v>
      </c>
      <c r="T129" s="567">
        <f t="shared" si="30"/>
        <v>0</v>
      </c>
      <c r="U129" s="567">
        <f t="shared" si="30"/>
        <v>0</v>
      </c>
      <c r="V129" s="567">
        <f t="shared" si="30"/>
        <v>0</v>
      </c>
      <c r="W129" s="567">
        <f t="shared" si="30"/>
        <v>0</v>
      </c>
      <c r="X129" s="567">
        <f t="shared" si="30"/>
        <v>0</v>
      </c>
      <c r="Y129" s="567">
        <f t="shared" si="30"/>
        <v>0</v>
      </c>
      <c r="Z129" s="567">
        <f t="shared" si="30"/>
        <v>0</v>
      </c>
      <c r="AA129" s="567">
        <f t="shared" si="30"/>
        <v>0</v>
      </c>
      <c r="AB129" s="567">
        <f t="shared" si="30"/>
        <v>0</v>
      </c>
      <c r="AC129" s="567">
        <f t="shared" si="30"/>
        <v>0</v>
      </c>
      <c r="AD129" s="567">
        <f t="shared" si="30"/>
        <v>0</v>
      </c>
      <c r="AE129" s="567">
        <f t="shared" si="30"/>
        <v>0</v>
      </c>
      <c r="AF129" s="567">
        <f t="shared" si="30"/>
        <v>0</v>
      </c>
      <c r="AG129" s="567">
        <f t="shared" si="30"/>
        <v>0</v>
      </c>
      <c r="AH129" s="567">
        <f t="shared" si="30"/>
        <v>0</v>
      </c>
      <c r="AI129" s="567">
        <f t="shared" si="30"/>
        <v>0</v>
      </c>
      <c r="AJ129" s="567">
        <f t="shared" si="30"/>
        <v>0</v>
      </c>
      <c r="AK129" s="567">
        <f t="shared" si="30"/>
        <v>0</v>
      </c>
      <c r="AL129" s="567">
        <f t="shared" si="30"/>
        <v>0</v>
      </c>
      <c r="AM129" s="567">
        <f t="shared" si="30"/>
        <v>0</v>
      </c>
      <c r="AN129" s="567">
        <f t="shared" si="30"/>
        <v>0</v>
      </c>
      <c r="AO129" s="567">
        <f t="shared" si="30"/>
        <v>0</v>
      </c>
      <c r="AP129" s="567">
        <f t="shared" si="30"/>
        <v>0</v>
      </c>
      <c r="AQ129" s="567"/>
      <c r="AR129" s="567"/>
    </row>
    <row r="130" spans="1:44" ht="24" hidden="1" x14ac:dyDescent="0.2">
      <c r="A130" s="566" t="str">
        <f t="shared" si="22"/>
        <v>[denumire activ corporal/necorporal]</v>
      </c>
      <c r="B130" s="567">
        <f t="shared" si="25"/>
        <v>0</v>
      </c>
      <c r="C130" s="567">
        <f t="shared" si="30"/>
        <v>0</v>
      </c>
      <c r="D130" s="567">
        <f t="shared" si="30"/>
        <v>0</v>
      </c>
      <c r="E130" s="567">
        <f t="shared" si="30"/>
        <v>0</v>
      </c>
      <c r="F130" s="567">
        <f t="shared" si="30"/>
        <v>0</v>
      </c>
      <c r="G130" s="567">
        <f t="shared" si="30"/>
        <v>0</v>
      </c>
      <c r="H130" s="567">
        <f t="shared" si="30"/>
        <v>0</v>
      </c>
      <c r="I130" s="567">
        <f t="shared" si="30"/>
        <v>0</v>
      </c>
      <c r="J130" s="567">
        <f t="shared" si="30"/>
        <v>0</v>
      </c>
      <c r="K130" s="567">
        <f t="shared" si="30"/>
        <v>0</v>
      </c>
      <c r="L130" s="567">
        <f t="shared" si="30"/>
        <v>0</v>
      </c>
      <c r="M130" s="567">
        <f t="shared" si="30"/>
        <v>0</v>
      </c>
      <c r="N130" s="567">
        <f t="shared" si="30"/>
        <v>0</v>
      </c>
      <c r="O130" s="567">
        <f t="shared" si="30"/>
        <v>0</v>
      </c>
      <c r="P130" s="567">
        <f t="shared" si="30"/>
        <v>0</v>
      </c>
      <c r="Q130" s="567">
        <f t="shared" si="30"/>
        <v>0</v>
      </c>
      <c r="R130" s="567">
        <f t="shared" si="30"/>
        <v>0</v>
      </c>
      <c r="S130" s="567">
        <f t="shared" si="30"/>
        <v>0</v>
      </c>
      <c r="T130" s="567">
        <f t="shared" si="30"/>
        <v>0</v>
      </c>
      <c r="U130" s="567">
        <f t="shared" si="30"/>
        <v>0</v>
      </c>
      <c r="V130" s="567">
        <f t="shared" si="30"/>
        <v>0</v>
      </c>
      <c r="W130" s="567">
        <f t="shared" si="30"/>
        <v>0</v>
      </c>
      <c r="X130" s="567">
        <f t="shared" si="30"/>
        <v>0</v>
      </c>
      <c r="Y130" s="567">
        <f t="shared" si="30"/>
        <v>0</v>
      </c>
      <c r="Z130" s="567">
        <f t="shared" si="30"/>
        <v>0</v>
      </c>
      <c r="AA130" s="567">
        <f t="shared" si="30"/>
        <v>0</v>
      </c>
      <c r="AB130" s="567">
        <f t="shared" si="30"/>
        <v>0</v>
      </c>
      <c r="AC130" s="567">
        <f t="shared" si="30"/>
        <v>0</v>
      </c>
      <c r="AD130" s="567">
        <f t="shared" si="30"/>
        <v>0</v>
      </c>
      <c r="AE130" s="567">
        <f t="shared" si="30"/>
        <v>0</v>
      </c>
      <c r="AF130" s="567">
        <f t="shared" si="30"/>
        <v>0</v>
      </c>
      <c r="AG130" s="567">
        <f t="shared" si="30"/>
        <v>0</v>
      </c>
      <c r="AH130" s="567">
        <f t="shared" si="30"/>
        <v>0</v>
      </c>
      <c r="AI130" s="567">
        <f t="shared" si="30"/>
        <v>0</v>
      </c>
      <c r="AJ130" s="567">
        <f t="shared" si="30"/>
        <v>0</v>
      </c>
      <c r="AK130" s="567">
        <f t="shared" si="30"/>
        <v>0</v>
      </c>
      <c r="AL130" s="567">
        <f t="shared" si="30"/>
        <v>0</v>
      </c>
      <c r="AM130" s="567">
        <f t="shared" si="30"/>
        <v>0</v>
      </c>
      <c r="AN130" s="567">
        <f t="shared" si="30"/>
        <v>0</v>
      </c>
      <c r="AO130" s="567">
        <f t="shared" si="30"/>
        <v>0</v>
      </c>
      <c r="AP130" s="567">
        <f t="shared" si="30"/>
        <v>0</v>
      </c>
      <c r="AQ130" s="567"/>
      <c r="AR130" s="567"/>
    </row>
    <row r="131" spans="1:44" ht="24" hidden="1" x14ac:dyDescent="0.2">
      <c r="A131" s="566" t="str">
        <f t="shared" si="22"/>
        <v>[denumire activ corporal/necorporal]</v>
      </c>
      <c r="B131" s="567">
        <f t="shared" si="25"/>
        <v>0</v>
      </c>
      <c r="C131" s="567">
        <f t="shared" si="30"/>
        <v>0</v>
      </c>
      <c r="D131" s="567">
        <f t="shared" si="30"/>
        <v>0</v>
      </c>
      <c r="E131" s="567">
        <f t="shared" si="30"/>
        <v>0</v>
      </c>
      <c r="F131" s="567">
        <f t="shared" si="30"/>
        <v>0</v>
      </c>
      <c r="G131" s="567">
        <f t="shared" si="30"/>
        <v>0</v>
      </c>
      <c r="H131" s="567">
        <f t="shared" si="30"/>
        <v>0</v>
      </c>
      <c r="I131" s="567">
        <f t="shared" si="30"/>
        <v>0</v>
      </c>
      <c r="J131" s="567">
        <f t="shared" si="30"/>
        <v>0</v>
      </c>
      <c r="K131" s="567">
        <f t="shared" si="30"/>
        <v>0</v>
      </c>
      <c r="L131" s="567">
        <f t="shared" si="30"/>
        <v>0</v>
      </c>
      <c r="M131" s="567">
        <f t="shared" si="30"/>
        <v>0</v>
      </c>
      <c r="N131" s="567">
        <f t="shared" si="30"/>
        <v>0</v>
      </c>
      <c r="O131" s="567">
        <f t="shared" si="30"/>
        <v>0</v>
      </c>
      <c r="P131" s="567">
        <f t="shared" si="30"/>
        <v>0</v>
      </c>
      <c r="Q131" s="567">
        <f t="shared" si="30"/>
        <v>0</v>
      </c>
      <c r="R131" s="567">
        <f t="shared" ref="C131:AP134" si="31">IF(AND(R$9&gt;0,R$9&lt;=$E$62),N(MOD(R$9,$H99+1)=0)*$F99,0)</f>
        <v>0</v>
      </c>
      <c r="S131" s="567">
        <f t="shared" si="31"/>
        <v>0</v>
      </c>
      <c r="T131" s="567">
        <f t="shared" si="31"/>
        <v>0</v>
      </c>
      <c r="U131" s="567">
        <f t="shared" si="31"/>
        <v>0</v>
      </c>
      <c r="V131" s="567">
        <f t="shared" si="31"/>
        <v>0</v>
      </c>
      <c r="W131" s="567">
        <f t="shared" si="31"/>
        <v>0</v>
      </c>
      <c r="X131" s="567">
        <f t="shared" si="31"/>
        <v>0</v>
      </c>
      <c r="Y131" s="567">
        <f t="shared" si="31"/>
        <v>0</v>
      </c>
      <c r="Z131" s="567">
        <f t="shared" si="31"/>
        <v>0</v>
      </c>
      <c r="AA131" s="567">
        <f t="shared" si="31"/>
        <v>0</v>
      </c>
      <c r="AB131" s="567">
        <f t="shared" si="31"/>
        <v>0</v>
      </c>
      <c r="AC131" s="567">
        <f t="shared" si="31"/>
        <v>0</v>
      </c>
      <c r="AD131" s="567">
        <f t="shared" si="31"/>
        <v>0</v>
      </c>
      <c r="AE131" s="567">
        <f t="shared" si="31"/>
        <v>0</v>
      </c>
      <c r="AF131" s="567">
        <f t="shared" si="31"/>
        <v>0</v>
      </c>
      <c r="AG131" s="567">
        <f t="shared" si="31"/>
        <v>0</v>
      </c>
      <c r="AH131" s="567">
        <f t="shared" si="31"/>
        <v>0</v>
      </c>
      <c r="AI131" s="567">
        <f t="shared" si="31"/>
        <v>0</v>
      </c>
      <c r="AJ131" s="567">
        <f t="shared" si="31"/>
        <v>0</v>
      </c>
      <c r="AK131" s="567">
        <f t="shared" si="31"/>
        <v>0</v>
      </c>
      <c r="AL131" s="567">
        <f t="shared" si="31"/>
        <v>0</v>
      </c>
      <c r="AM131" s="567">
        <f t="shared" si="31"/>
        <v>0</v>
      </c>
      <c r="AN131" s="567">
        <f t="shared" si="31"/>
        <v>0</v>
      </c>
      <c r="AO131" s="567">
        <f t="shared" si="31"/>
        <v>0</v>
      </c>
      <c r="AP131" s="567">
        <f t="shared" si="31"/>
        <v>0</v>
      </c>
      <c r="AQ131" s="567"/>
      <c r="AR131" s="567"/>
    </row>
    <row r="132" spans="1:44" ht="24" hidden="1" x14ac:dyDescent="0.2">
      <c r="A132" s="566" t="str">
        <f t="shared" si="22"/>
        <v>[denumire activ corporal/necorporal]</v>
      </c>
      <c r="B132" s="567">
        <f t="shared" ref="B132:B133" si="32">IF(AND(C$9&gt;0,C$9&lt;=$E$62),N(MOD(C$9,$D100+1)=0)*$C100,0)</f>
        <v>0</v>
      </c>
      <c r="C132" s="567">
        <f t="shared" si="31"/>
        <v>0</v>
      </c>
      <c r="D132" s="567">
        <f t="shared" si="31"/>
        <v>0</v>
      </c>
      <c r="E132" s="567">
        <f t="shared" si="31"/>
        <v>0</v>
      </c>
      <c r="F132" s="567">
        <f t="shared" si="31"/>
        <v>0</v>
      </c>
      <c r="G132" s="567">
        <f t="shared" si="31"/>
        <v>0</v>
      </c>
      <c r="H132" s="567">
        <f t="shared" si="31"/>
        <v>0</v>
      </c>
      <c r="I132" s="567">
        <f t="shared" si="31"/>
        <v>0</v>
      </c>
      <c r="J132" s="567">
        <f t="shared" si="31"/>
        <v>0</v>
      </c>
      <c r="K132" s="567">
        <f t="shared" si="31"/>
        <v>0</v>
      </c>
      <c r="L132" s="567">
        <f t="shared" si="31"/>
        <v>0</v>
      </c>
      <c r="M132" s="567">
        <f t="shared" si="31"/>
        <v>0</v>
      </c>
      <c r="N132" s="567">
        <f t="shared" si="31"/>
        <v>0</v>
      </c>
      <c r="O132" s="567">
        <f t="shared" si="31"/>
        <v>0</v>
      </c>
      <c r="P132" s="567">
        <f t="shared" si="31"/>
        <v>0</v>
      </c>
      <c r="Q132" s="567">
        <f t="shared" si="31"/>
        <v>0</v>
      </c>
      <c r="R132" s="567">
        <f t="shared" si="31"/>
        <v>0</v>
      </c>
      <c r="S132" s="567">
        <f t="shared" si="31"/>
        <v>0</v>
      </c>
      <c r="T132" s="567">
        <f t="shared" si="31"/>
        <v>0</v>
      </c>
      <c r="U132" s="567">
        <f t="shared" si="31"/>
        <v>0</v>
      </c>
      <c r="V132" s="567">
        <f t="shared" si="31"/>
        <v>0</v>
      </c>
      <c r="W132" s="567">
        <f t="shared" si="31"/>
        <v>0</v>
      </c>
      <c r="X132" s="567">
        <f t="shared" si="31"/>
        <v>0</v>
      </c>
      <c r="Y132" s="567">
        <f t="shared" si="31"/>
        <v>0</v>
      </c>
      <c r="Z132" s="567">
        <f t="shared" si="31"/>
        <v>0</v>
      </c>
      <c r="AA132" s="567">
        <f t="shared" si="31"/>
        <v>0</v>
      </c>
      <c r="AB132" s="567">
        <f t="shared" si="31"/>
        <v>0</v>
      </c>
      <c r="AC132" s="567">
        <f t="shared" si="31"/>
        <v>0</v>
      </c>
      <c r="AD132" s="567">
        <f t="shared" si="31"/>
        <v>0</v>
      </c>
      <c r="AE132" s="567">
        <f t="shared" si="31"/>
        <v>0</v>
      </c>
      <c r="AF132" s="567">
        <f t="shared" si="31"/>
        <v>0</v>
      </c>
      <c r="AG132" s="567">
        <f t="shared" si="31"/>
        <v>0</v>
      </c>
      <c r="AH132" s="567">
        <f t="shared" si="31"/>
        <v>0</v>
      </c>
      <c r="AI132" s="567">
        <f t="shared" si="31"/>
        <v>0</v>
      </c>
      <c r="AJ132" s="567">
        <f t="shared" si="31"/>
        <v>0</v>
      </c>
      <c r="AK132" s="567">
        <f t="shared" si="31"/>
        <v>0</v>
      </c>
      <c r="AL132" s="567">
        <f t="shared" si="31"/>
        <v>0</v>
      </c>
      <c r="AM132" s="567">
        <f t="shared" si="31"/>
        <v>0</v>
      </c>
      <c r="AN132" s="567">
        <f t="shared" si="31"/>
        <v>0</v>
      </c>
      <c r="AO132" s="567">
        <f t="shared" si="31"/>
        <v>0</v>
      </c>
      <c r="AP132" s="567">
        <f t="shared" si="31"/>
        <v>0</v>
      </c>
      <c r="AQ132" s="567"/>
      <c r="AR132" s="567"/>
    </row>
    <row r="133" spans="1:44" ht="24" hidden="1" x14ac:dyDescent="0.2">
      <c r="A133" s="566" t="str">
        <f t="shared" si="22"/>
        <v>[denumire activ corporal/necorporal]</v>
      </c>
      <c r="B133" s="567">
        <f t="shared" si="32"/>
        <v>0</v>
      </c>
      <c r="C133" s="567">
        <f t="shared" si="31"/>
        <v>0</v>
      </c>
      <c r="D133" s="567">
        <f t="shared" si="31"/>
        <v>0</v>
      </c>
      <c r="E133" s="567">
        <f t="shared" si="31"/>
        <v>0</v>
      </c>
      <c r="F133" s="567">
        <f t="shared" si="31"/>
        <v>0</v>
      </c>
      <c r="G133" s="567">
        <f t="shared" si="31"/>
        <v>0</v>
      </c>
      <c r="H133" s="567">
        <f t="shared" si="31"/>
        <v>0</v>
      </c>
      <c r="I133" s="567">
        <f t="shared" si="31"/>
        <v>0</v>
      </c>
      <c r="J133" s="567">
        <f t="shared" si="31"/>
        <v>0</v>
      </c>
      <c r="K133" s="567">
        <f t="shared" si="31"/>
        <v>0</v>
      </c>
      <c r="L133" s="567">
        <f t="shared" si="31"/>
        <v>0</v>
      </c>
      <c r="M133" s="567">
        <f t="shared" si="31"/>
        <v>0</v>
      </c>
      <c r="N133" s="567">
        <f t="shared" si="31"/>
        <v>0</v>
      </c>
      <c r="O133" s="567">
        <f t="shared" si="31"/>
        <v>0</v>
      </c>
      <c r="P133" s="567">
        <f t="shared" si="31"/>
        <v>0</v>
      </c>
      <c r="Q133" s="567">
        <f t="shared" si="31"/>
        <v>0</v>
      </c>
      <c r="R133" s="567">
        <f t="shared" si="31"/>
        <v>0</v>
      </c>
      <c r="S133" s="567">
        <f t="shared" si="31"/>
        <v>0</v>
      </c>
      <c r="T133" s="567">
        <f t="shared" si="31"/>
        <v>0</v>
      </c>
      <c r="U133" s="567">
        <f t="shared" si="31"/>
        <v>0</v>
      </c>
      <c r="V133" s="567">
        <f t="shared" si="31"/>
        <v>0</v>
      </c>
      <c r="W133" s="567">
        <f t="shared" si="31"/>
        <v>0</v>
      </c>
      <c r="X133" s="567">
        <f t="shared" si="31"/>
        <v>0</v>
      </c>
      <c r="Y133" s="567">
        <f t="shared" si="31"/>
        <v>0</v>
      </c>
      <c r="Z133" s="567">
        <f t="shared" si="31"/>
        <v>0</v>
      </c>
      <c r="AA133" s="567">
        <f t="shared" si="31"/>
        <v>0</v>
      </c>
      <c r="AB133" s="567">
        <f t="shared" si="31"/>
        <v>0</v>
      </c>
      <c r="AC133" s="567">
        <f t="shared" si="31"/>
        <v>0</v>
      </c>
      <c r="AD133" s="567">
        <f t="shared" si="31"/>
        <v>0</v>
      </c>
      <c r="AE133" s="567">
        <f t="shared" si="31"/>
        <v>0</v>
      </c>
      <c r="AF133" s="567">
        <f t="shared" si="31"/>
        <v>0</v>
      </c>
      <c r="AG133" s="567">
        <f t="shared" si="31"/>
        <v>0</v>
      </c>
      <c r="AH133" s="567">
        <f t="shared" si="31"/>
        <v>0</v>
      </c>
      <c r="AI133" s="567">
        <f t="shared" si="31"/>
        <v>0</v>
      </c>
      <c r="AJ133" s="567">
        <f t="shared" si="31"/>
        <v>0</v>
      </c>
      <c r="AK133" s="567">
        <f t="shared" si="31"/>
        <v>0</v>
      </c>
      <c r="AL133" s="567">
        <f t="shared" si="31"/>
        <v>0</v>
      </c>
      <c r="AM133" s="567">
        <f t="shared" si="31"/>
        <v>0</v>
      </c>
      <c r="AN133" s="567">
        <f t="shared" si="31"/>
        <v>0</v>
      </c>
      <c r="AO133" s="567">
        <f t="shared" si="31"/>
        <v>0</v>
      </c>
      <c r="AP133" s="567">
        <f t="shared" si="31"/>
        <v>0</v>
      </c>
      <c r="AQ133" s="567"/>
      <c r="AR133" s="567"/>
    </row>
    <row r="134" spans="1:44" hidden="1" x14ac:dyDescent="0.2">
      <c r="A134" s="566">
        <f t="shared" si="22"/>
        <v>0</v>
      </c>
      <c r="C134" s="567">
        <f>IF(AND(C$9&gt;0,C$9&lt;=$E$62),N(MOD(C$9,$H102+1)=0)*$F102,0)</f>
        <v>0</v>
      </c>
      <c r="D134" s="567">
        <f t="shared" si="31"/>
        <v>0</v>
      </c>
      <c r="E134" s="567">
        <f t="shared" si="31"/>
        <v>0</v>
      </c>
      <c r="F134" s="567">
        <f t="shared" si="31"/>
        <v>0</v>
      </c>
      <c r="G134" s="567">
        <f t="shared" si="31"/>
        <v>0</v>
      </c>
      <c r="H134" s="567">
        <f t="shared" si="31"/>
        <v>0</v>
      </c>
      <c r="I134" s="567">
        <f t="shared" si="31"/>
        <v>0</v>
      </c>
      <c r="J134" s="567">
        <f t="shared" si="31"/>
        <v>0</v>
      </c>
      <c r="K134" s="567">
        <f t="shared" si="31"/>
        <v>0</v>
      </c>
      <c r="L134" s="567">
        <f t="shared" si="31"/>
        <v>0</v>
      </c>
      <c r="M134" s="567">
        <f t="shared" si="31"/>
        <v>0</v>
      </c>
      <c r="N134" s="567">
        <f t="shared" si="31"/>
        <v>0</v>
      </c>
      <c r="O134" s="567">
        <f t="shared" si="31"/>
        <v>0</v>
      </c>
      <c r="P134" s="567">
        <f t="shared" si="31"/>
        <v>0</v>
      </c>
      <c r="Q134" s="567">
        <f t="shared" si="31"/>
        <v>0</v>
      </c>
      <c r="R134" s="567">
        <f t="shared" si="31"/>
        <v>0</v>
      </c>
      <c r="S134" s="567">
        <f t="shared" si="31"/>
        <v>0</v>
      </c>
      <c r="T134" s="567">
        <f t="shared" si="31"/>
        <v>0</v>
      </c>
      <c r="U134" s="567">
        <f t="shared" si="31"/>
        <v>0</v>
      </c>
      <c r="V134" s="567">
        <f t="shared" si="31"/>
        <v>0</v>
      </c>
      <c r="W134" s="567">
        <f t="shared" si="31"/>
        <v>0</v>
      </c>
      <c r="X134" s="567">
        <f t="shared" si="31"/>
        <v>0</v>
      </c>
      <c r="Y134" s="567">
        <f t="shared" si="31"/>
        <v>0</v>
      </c>
      <c r="Z134" s="567">
        <f t="shared" si="31"/>
        <v>0</v>
      </c>
      <c r="AA134" s="567">
        <f t="shared" si="31"/>
        <v>0</v>
      </c>
      <c r="AB134" s="567">
        <f t="shared" si="31"/>
        <v>0</v>
      </c>
      <c r="AC134" s="567">
        <f t="shared" si="31"/>
        <v>0</v>
      </c>
      <c r="AD134" s="567">
        <f t="shared" si="31"/>
        <v>0</v>
      </c>
      <c r="AE134" s="567">
        <f t="shared" si="31"/>
        <v>0</v>
      </c>
      <c r="AF134" s="567">
        <f t="shared" si="31"/>
        <v>0</v>
      </c>
      <c r="AG134" s="567">
        <f t="shared" si="31"/>
        <v>0</v>
      </c>
      <c r="AH134" s="567">
        <f t="shared" si="31"/>
        <v>0</v>
      </c>
      <c r="AI134" s="567">
        <f t="shared" si="31"/>
        <v>0</v>
      </c>
      <c r="AJ134" s="567">
        <f t="shared" si="31"/>
        <v>0</v>
      </c>
      <c r="AK134" s="567">
        <f t="shared" si="31"/>
        <v>0</v>
      </c>
      <c r="AL134" s="567">
        <f t="shared" si="31"/>
        <v>0</v>
      </c>
      <c r="AM134" s="567">
        <f t="shared" si="31"/>
        <v>0</v>
      </c>
      <c r="AN134" s="567">
        <f t="shared" si="31"/>
        <v>0</v>
      </c>
      <c r="AO134" s="567">
        <f t="shared" si="31"/>
        <v>0</v>
      </c>
      <c r="AP134" s="567">
        <f t="shared" si="31"/>
        <v>0</v>
      </c>
      <c r="AQ134" s="567"/>
      <c r="AR134" s="567"/>
    </row>
    <row r="135" spans="1:44" x14ac:dyDescent="0.2">
      <c r="C135" s="569"/>
      <c r="D135" s="569"/>
      <c r="E135" s="569"/>
      <c r="F135" s="569"/>
      <c r="G135" s="569"/>
      <c r="H135" s="569"/>
      <c r="I135" s="569"/>
      <c r="J135" s="569"/>
      <c r="K135" s="569"/>
      <c r="L135" s="569"/>
      <c r="M135" s="569"/>
      <c r="N135" s="569"/>
      <c r="O135" s="569"/>
      <c r="P135" s="569"/>
      <c r="Q135" s="569"/>
      <c r="R135" s="569"/>
      <c r="S135" s="569"/>
      <c r="T135" s="569"/>
      <c r="U135" s="569"/>
      <c r="V135" s="569"/>
      <c r="W135" s="569"/>
      <c r="X135" s="569"/>
      <c r="Y135" s="569"/>
      <c r="Z135" s="569"/>
      <c r="AA135" s="569"/>
      <c r="AB135" s="569"/>
      <c r="AC135" s="569"/>
      <c r="AD135" s="569"/>
      <c r="AE135" s="569"/>
      <c r="AF135" s="569"/>
      <c r="AG135" s="569"/>
      <c r="AH135" s="569"/>
      <c r="AI135" s="569"/>
      <c r="AJ135" s="569"/>
      <c r="AK135" s="569"/>
      <c r="AL135" s="569"/>
      <c r="AM135" s="569"/>
      <c r="AN135" s="569"/>
      <c r="AO135" s="569"/>
      <c r="AP135" s="569"/>
      <c r="AQ135" s="569"/>
      <c r="AR135" s="569"/>
    </row>
    <row r="136" spans="1:44" ht="24" x14ac:dyDescent="0.2">
      <c r="A136" s="573" t="s">
        <v>649</v>
      </c>
      <c r="B136" s="574" t="s">
        <v>648</v>
      </c>
      <c r="C136" s="575">
        <f>SUM(C105:C134)</f>
        <v>0</v>
      </c>
      <c r="D136" s="575">
        <f t="shared" ref="D136:AP136" si="33">SUM(D105:D134)</f>
        <v>0</v>
      </c>
      <c r="E136" s="575">
        <f t="shared" si="33"/>
        <v>0</v>
      </c>
      <c r="F136" s="575">
        <f t="shared" si="33"/>
        <v>0</v>
      </c>
      <c r="G136" s="575">
        <f t="shared" si="33"/>
        <v>0</v>
      </c>
      <c r="H136" s="575">
        <f t="shared" si="33"/>
        <v>0</v>
      </c>
      <c r="I136" s="575">
        <f>SUM(I105:I134)</f>
        <v>0</v>
      </c>
      <c r="J136" s="575">
        <f t="shared" si="33"/>
        <v>0</v>
      </c>
      <c r="K136" s="575">
        <f t="shared" si="33"/>
        <v>0</v>
      </c>
      <c r="L136" s="575">
        <f t="shared" si="33"/>
        <v>0</v>
      </c>
      <c r="M136" s="575">
        <f t="shared" si="33"/>
        <v>0</v>
      </c>
      <c r="N136" s="575">
        <f t="shared" si="33"/>
        <v>0</v>
      </c>
      <c r="O136" s="575">
        <f t="shared" si="33"/>
        <v>0</v>
      </c>
      <c r="P136" s="575">
        <f t="shared" si="33"/>
        <v>0</v>
      </c>
      <c r="Q136" s="575">
        <f t="shared" si="33"/>
        <v>0</v>
      </c>
      <c r="R136" s="575">
        <f t="shared" si="33"/>
        <v>0</v>
      </c>
      <c r="S136" s="575">
        <f t="shared" si="33"/>
        <v>0</v>
      </c>
      <c r="T136" s="575">
        <f t="shared" si="33"/>
        <v>0</v>
      </c>
      <c r="U136" s="575">
        <f t="shared" si="33"/>
        <v>0</v>
      </c>
      <c r="V136" s="575">
        <f t="shared" si="33"/>
        <v>0</v>
      </c>
      <c r="W136" s="575">
        <f t="shared" si="33"/>
        <v>0</v>
      </c>
      <c r="X136" s="575">
        <f t="shared" si="33"/>
        <v>0</v>
      </c>
      <c r="Y136" s="575">
        <f t="shared" si="33"/>
        <v>0</v>
      </c>
      <c r="Z136" s="575">
        <f t="shared" si="33"/>
        <v>0</v>
      </c>
      <c r="AA136" s="575">
        <f t="shared" si="33"/>
        <v>0</v>
      </c>
      <c r="AB136" s="575">
        <f t="shared" si="33"/>
        <v>0</v>
      </c>
      <c r="AC136" s="575">
        <f t="shared" si="33"/>
        <v>0</v>
      </c>
      <c r="AD136" s="575">
        <f t="shared" si="33"/>
        <v>0</v>
      </c>
      <c r="AE136" s="575">
        <f t="shared" si="33"/>
        <v>0</v>
      </c>
      <c r="AF136" s="575">
        <f t="shared" si="33"/>
        <v>0</v>
      </c>
      <c r="AG136" s="575">
        <f t="shared" si="33"/>
        <v>0</v>
      </c>
      <c r="AH136" s="575">
        <f t="shared" si="33"/>
        <v>0</v>
      </c>
      <c r="AI136" s="575">
        <f t="shared" si="33"/>
        <v>0</v>
      </c>
      <c r="AJ136" s="575">
        <f t="shared" si="33"/>
        <v>0</v>
      </c>
      <c r="AK136" s="575">
        <f t="shared" si="33"/>
        <v>0</v>
      </c>
      <c r="AL136" s="575">
        <f t="shared" si="33"/>
        <v>0</v>
      </c>
      <c r="AM136" s="575">
        <f t="shared" si="33"/>
        <v>0</v>
      </c>
      <c r="AN136" s="575">
        <f t="shared" si="33"/>
        <v>0</v>
      </c>
      <c r="AO136" s="575">
        <f t="shared" si="33"/>
        <v>0</v>
      </c>
      <c r="AP136" s="576">
        <f t="shared" si="33"/>
        <v>0</v>
      </c>
      <c r="AQ136" s="577"/>
      <c r="AR136" s="577"/>
    </row>
    <row r="138" spans="1:44" x14ac:dyDescent="0.2">
      <c r="A138" s="744" t="s">
        <v>650</v>
      </c>
      <c r="B138" s="745"/>
      <c r="C138" s="511">
        <v>1</v>
      </c>
      <c r="D138" s="511">
        <v>2</v>
      </c>
      <c r="E138" s="511">
        <v>3</v>
      </c>
      <c r="F138" s="511">
        <v>4</v>
      </c>
      <c r="G138" s="511">
        <v>5</v>
      </c>
      <c r="H138" s="511">
        <v>6</v>
      </c>
      <c r="I138" s="511">
        <v>7</v>
      </c>
      <c r="J138" s="511">
        <v>8</v>
      </c>
      <c r="K138" s="511">
        <v>9</v>
      </c>
      <c r="L138" s="511">
        <v>10</v>
      </c>
      <c r="M138" s="511">
        <v>11</v>
      </c>
      <c r="N138" s="511">
        <v>12</v>
      </c>
      <c r="O138" s="511">
        <v>13</v>
      </c>
      <c r="P138" s="511">
        <v>14</v>
      </c>
      <c r="Q138" s="511">
        <v>15</v>
      </c>
      <c r="R138" s="511">
        <v>16</v>
      </c>
      <c r="S138" s="511">
        <v>17</v>
      </c>
      <c r="T138" s="511">
        <v>18</v>
      </c>
      <c r="U138" s="511">
        <v>19</v>
      </c>
      <c r="V138" s="514">
        <v>20</v>
      </c>
      <c r="W138" s="514">
        <v>21</v>
      </c>
      <c r="X138" s="514">
        <v>22</v>
      </c>
      <c r="Y138" s="514">
        <v>23</v>
      </c>
      <c r="Z138" s="514">
        <v>24</v>
      </c>
      <c r="AA138" s="514">
        <v>25</v>
      </c>
      <c r="AB138" s="514">
        <v>26</v>
      </c>
      <c r="AC138" s="514">
        <v>27</v>
      </c>
      <c r="AD138" s="514">
        <v>28</v>
      </c>
      <c r="AE138" s="514">
        <v>29</v>
      </c>
      <c r="AF138" s="514">
        <v>30</v>
      </c>
      <c r="AG138" s="514">
        <v>31</v>
      </c>
      <c r="AH138" s="514">
        <v>32</v>
      </c>
      <c r="AI138" s="514">
        <v>33</v>
      </c>
      <c r="AJ138" s="514">
        <v>34</v>
      </c>
      <c r="AK138" s="514">
        <v>35</v>
      </c>
      <c r="AL138" s="514">
        <v>36</v>
      </c>
      <c r="AM138" s="514">
        <v>37</v>
      </c>
      <c r="AN138" s="514">
        <v>38</v>
      </c>
      <c r="AO138" s="514">
        <v>39</v>
      </c>
      <c r="AP138" s="514">
        <v>40</v>
      </c>
      <c r="AQ138" s="514"/>
      <c r="AR138" s="514"/>
    </row>
    <row r="139" spans="1:44" ht="24" x14ac:dyDescent="0.2">
      <c r="A139" s="512" t="s">
        <v>651</v>
      </c>
      <c r="C139" s="578" t="str">
        <f>IF(C138&lt;=($B$5+$E$62),C15,"")</f>
        <v/>
      </c>
      <c r="D139" s="578" t="str">
        <f t="shared" ref="D139:AP139" si="34">IF(D138&lt;=($B$5+$E$62),D15,"")</f>
        <v/>
      </c>
      <c r="E139" s="578" t="str">
        <f t="shared" si="34"/>
        <v/>
      </c>
      <c r="F139" s="578" t="str">
        <f t="shared" si="34"/>
        <v/>
      </c>
      <c r="G139" s="578" t="str">
        <f t="shared" si="34"/>
        <v/>
      </c>
      <c r="H139" s="578" t="str">
        <f t="shared" si="34"/>
        <v/>
      </c>
      <c r="I139" s="578" t="str">
        <f t="shared" si="34"/>
        <v/>
      </c>
      <c r="J139" s="578" t="str">
        <f t="shared" si="34"/>
        <v/>
      </c>
      <c r="K139" s="578" t="str">
        <f t="shared" si="34"/>
        <v/>
      </c>
      <c r="L139" s="578" t="str">
        <f t="shared" si="34"/>
        <v/>
      </c>
      <c r="M139" s="578" t="str">
        <f t="shared" si="34"/>
        <v/>
      </c>
      <c r="N139" s="578" t="str">
        <f t="shared" si="34"/>
        <v/>
      </c>
      <c r="O139" s="578" t="str">
        <f t="shared" si="34"/>
        <v/>
      </c>
      <c r="P139" s="578" t="str">
        <f t="shared" si="34"/>
        <v/>
      </c>
      <c r="Q139" s="578" t="str">
        <f t="shared" si="34"/>
        <v/>
      </c>
      <c r="R139" s="578" t="str">
        <f t="shared" si="34"/>
        <v/>
      </c>
      <c r="S139" s="578" t="str">
        <f t="shared" si="34"/>
        <v/>
      </c>
      <c r="T139" s="578" t="str">
        <f t="shared" si="34"/>
        <v/>
      </c>
      <c r="U139" s="578" t="str">
        <f t="shared" si="34"/>
        <v/>
      </c>
      <c r="V139" s="578" t="str">
        <f t="shared" si="34"/>
        <v/>
      </c>
      <c r="W139" s="578" t="str">
        <f t="shared" si="34"/>
        <v/>
      </c>
      <c r="X139" s="578" t="str">
        <f t="shared" si="34"/>
        <v/>
      </c>
      <c r="Y139" s="578" t="str">
        <f t="shared" si="34"/>
        <v/>
      </c>
      <c r="Z139" s="578" t="str">
        <f t="shared" si="34"/>
        <v/>
      </c>
      <c r="AA139" s="578" t="str">
        <f t="shared" si="34"/>
        <v/>
      </c>
      <c r="AB139" s="578" t="str">
        <f t="shared" si="34"/>
        <v/>
      </c>
      <c r="AC139" s="578" t="str">
        <f t="shared" si="34"/>
        <v/>
      </c>
      <c r="AD139" s="578" t="str">
        <f t="shared" si="34"/>
        <v/>
      </c>
      <c r="AE139" s="578" t="str">
        <f t="shared" si="34"/>
        <v/>
      </c>
      <c r="AF139" s="578" t="str">
        <f t="shared" si="34"/>
        <v/>
      </c>
      <c r="AG139" s="578" t="str">
        <f t="shared" si="34"/>
        <v/>
      </c>
      <c r="AH139" s="578" t="str">
        <f t="shared" si="34"/>
        <v/>
      </c>
      <c r="AI139" s="578" t="str">
        <f t="shared" si="34"/>
        <v/>
      </c>
      <c r="AJ139" s="578" t="str">
        <f t="shared" si="34"/>
        <v/>
      </c>
      <c r="AK139" s="578" t="str">
        <f t="shared" si="34"/>
        <v/>
      </c>
      <c r="AL139" s="578" t="str">
        <f t="shared" si="34"/>
        <v/>
      </c>
      <c r="AM139" s="578" t="str">
        <f t="shared" si="34"/>
        <v/>
      </c>
      <c r="AN139" s="578" t="str">
        <f t="shared" si="34"/>
        <v/>
      </c>
      <c r="AO139" s="578" t="str">
        <f t="shared" si="34"/>
        <v/>
      </c>
      <c r="AP139" s="578" t="str">
        <f t="shared" si="34"/>
        <v/>
      </c>
      <c r="AQ139" s="579"/>
      <c r="AR139" s="579"/>
    </row>
    <row r="140" spans="1:44" ht="24" x14ac:dyDescent="0.2">
      <c r="A140" s="512" t="s">
        <v>652</v>
      </c>
      <c r="C140" s="578" t="str">
        <f>IF(C138&lt;=($B$5+$E$62),C18,"")</f>
        <v/>
      </c>
      <c r="D140" s="578" t="str">
        <f t="shared" ref="D140:AP140" si="35">IF(D138&lt;=($B$5+$E$62),D18,"")</f>
        <v/>
      </c>
      <c r="E140" s="578" t="str">
        <f t="shared" si="35"/>
        <v/>
      </c>
      <c r="F140" s="578" t="str">
        <f t="shared" si="35"/>
        <v/>
      </c>
      <c r="G140" s="578" t="str">
        <f t="shared" si="35"/>
        <v/>
      </c>
      <c r="H140" s="578" t="str">
        <f t="shared" si="35"/>
        <v/>
      </c>
      <c r="I140" s="578" t="str">
        <f t="shared" si="35"/>
        <v/>
      </c>
      <c r="J140" s="578" t="str">
        <f t="shared" si="35"/>
        <v/>
      </c>
      <c r="K140" s="578" t="str">
        <f t="shared" si="35"/>
        <v/>
      </c>
      <c r="L140" s="578" t="str">
        <f t="shared" si="35"/>
        <v/>
      </c>
      <c r="M140" s="578" t="str">
        <f t="shared" si="35"/>
        <v/>
      </c>
      <c r="N140" s="578" t="str">
        <f t="shared" si="35"/>
        <v/>
      </c>
      <c r="O140" s="578" t="str">
        <f t="shared" si="35"/>
        <v/>
      </c>
      <c r="P140" s="578" t="str">
        <f t="shared" si="35"/>
        <v/>
      </c>
      <c r="Q140" s="578" t="str">
        <f t="shared" si="35"/>
        <v/>
      </c>
      <c r="R140" s="578" t="str">
        <f t="shared" si="35"/>
        <v/>
      </c>
      <c r="S140" s="578" t="str">
        <f t="shared" si="35"/>
        <v/>
      </c>
      <c r="T140" s="578" t="str">
        <f t="shared" si="35"/>
        <v/>
      </c>
      <c r="U140" s="578" t="str">
        <f t="shared" si="35"/>
        <v/>
      </c>
      <c r="V140" s="578" t="str">
        <f t="shared" si="35"/>
        <v/>
      </c>
      <c r="W140" s="578" t="str">
        <f t="shared" si="35"/>
        <v/>
      </c>
      <c r="X140" s="578" t="str">
        <f t="shared" si="35"/>
        <v/>
      </c>
      <c r="Y140" s="578" t="str">
        <f t="shared" si="35"/>
        <v/>
      </c>
      <c r="Z140" s="578" t="str">
        <f t="shared" si="35"/>
        <v/>
      </c>
      <c r="AA140" s="578" t="str">
        <f t="shared" si="35"/>
        <v/>
      </c>
      <c r="AB140" s="578" t="str">
        <f t="shared" si="35"/>
        <v/>
      </c>
      <c r="AC140" s="578" t="str">
        <f t="shared" si="35"/>
        <v/>
      </c>
      <c r="AD140" s="578" t="str">
        <f t="shared" si="35"/>
        <v/>
      </c>
      <c r="AE140" s="578" t="str">
        <f t="shared" si="35"/>
        <v/>
      </c>
      <c r="AF140" s="578" t="str">
        <f t="shared" si="35"/>
        <v/>
      </c>
      <c r="AG140" s="578" t="str">
        <f t="shared" si="35"/>
        <v/>
      </c>
      <c r="AH140" s="578" t="str">
        <f t="shared" si="35"/>
        <v/>
      </c>
      <c r="AI140" s="578" t="str">
        <f t="shared" si="35"/>
        <v/>
      </c>
      <c r="AJ140" s="578" t="str">
        <f t="shared" si="35"/>
        <v/>
      </c>
      <c r="AK140" s="578" t="str">
        <f t="shared" si="35"/>
        <v/>
      </c>
      <c r="AL140" s="578" t="str">
        <f t="shared" si="35"/>
        <v/>
      </c>
      <c r="AM140" s="578" t="str">
        <f t="shared" si="35"/>
        <v/>
      </c>
      <c r="AN140" s="578" t="str">
        <f t="shared" si="35"/>
        <v/>
      </c>
      <c r="AO140" s="578" t="str">
        <f t="shared" si="35"/>
        <v/>
      </c>
      <c r="AP140" s="578" t="str">
        <f t="shared" si="35"/>
        <v/>
      </c>
      <c r="AQ140" s="579"/>
      <c r="AR140" s="579"/>
    </row>
    <row r="141" spans="1:44" ht="36" x14ac:dyDescent="0.2">
      <c r="A141" s="580" t="s">
        <v>653</v>
      </c>
      <c r="C141" s="581"/>
      <c r="D141" s="581"/>
      <c r="E141" s="581">
        <v>0</v>
      </c>
      <c r="F141" s="581"/>
      <c r="G141" s="581"/>
      <c r="H141" s="581"/>
      <c r="I141" s="581"/>
      <c r="J141" s="581"/>
      <c r="K141" s="581"/>
      <c r="L141" s="581"/>
      <c r="M141" s="581"/>
      <c r="N141" s="581"/>
      <c r="O141" s="581"/>
      <c r="P141" s="581"/>
      <c r="Q141" s="581"/>
      <c r="R141" s="581"/>
      <c r="S141" s="581"/>
      <c r="T141" s="581"/>
      <c r="U141" s="581"/>
      <c r="V141" s="581"/>
      <c r="W141" s="581"/>
      <c r="X141" s="581">
        <v>0</v>
      </c>
      <c r="Y141" s="581"/>
      <c r="Z141" s="581"/>
      <c r="AA141" s="581"/>
      <c r="AB141" s="581"/>
      <c r="AC141" s="581"/>
      <c r="AD141" s="581"/>
      <c r="AE141" s="581"/>
      <c r="AF141" s="581"/>
      <c r="AG141" s="581"/>
      <c r="AH141" s="581"/>
      <c r="AI141" s="581"/>
      <c r="AJ141" s="581"/>
      <c r="AK141" s="581"/>
      <c r="AL141" s="581"/>
      <c r="AM141" s="581"/>
      <c r="AN141" s="581"/>
      <c r="AO141" s="581"/>
      <c r="AP141" s="582"/>
      <c r="AQ141" s="583"/>
      <c r="AR141" s="583"/>
    </row>
    <row r="142" spans="1:44" ht="24" x14ac:dyDescent="0.2">
      <c r="A142" s="504" t="s">
        <v>654</v>
      </c>
      <c r="B142" s="537"/>
      <c r="C142" s="584" t="str">
        <f>IFERROR(C139-C140-C141,"")</f>
        <v/>
      </c>
      <c r="D142" s="584" t="str">
        <f t="shared" ref="D142:AP142" si="36">IFERROR(D139-D140-D141,"")</f>
        <v/>
      </c>
      <c r="E142" s="584" t="str">
        <f t="shared" si="36"/>
        <v/>
      </c>
      <c r="F142" s="584" t="str">
        <f t="shared" si="36"/>
        <v/>
      </c>
      <c r="G142" s="584" t="str">
        <f t="shared" si="36"/>
        <v/>
      </c>
      <c r="H142" s="584" t="str">
        <f t="shared" si="36"/>
        <v/>
      </c>
      <c r="I142" s="584" t="str">
        <f t="shared" si="36"/>
        <v/>
      </c>
      <c r="J142" s="584" t="str">
        <f t="shared" si="36"/>
        <v/>
      </c>
      <c r="K142" s="584" t="str">
        <f t="shared" si="36"/>
        <v/>
      </c>
      <c r="L142" s="584" t="str">
        <f t="shared" si="36"/>
        <v/>
      </c>
      <c r="M142" s="584" t="str">
        <f t="shared" si="36"/>
        <v/>
      </c>
      <c r="N142" s="584" t="str">
        <f t="shared" si="36"/>
        <v/>
      </c>
      <c r="O142" s="584" t="str">
        <f t="shared" si="36"/>
        <v/>
      </c>
      <c r="P142" s="584" t="str">
        <f t="shared" si="36"/>
        <v/>
      </c>
      <c r="Q142" s="584" t="str">
        <f t="shared" si="36"/>
        <v/>
      </c>
      <c r="R142" s="584" t="str">
        <f t="shared" si="36"/>
        <v/>
      </c>
      <c r="S142" s="584" t="str">
        <f t="shared" si="36"/>
        <v/>
      </c>
      <c r="T142" s="584" t="str">
        <f t="shared" si="36"/>
        <v/>
      </c>
      <c r="U142" s="584" t="str">
        <f t="shared" si="36"/>
        <v/>
      </c>
      <c r="V142" s="584" t="str">
        <f t="shared" si="36"/>
        <v/>
      </c>
      <c r="W142" s="584" t="str">
        <f t="shared" si="36"/>
        <v/>
      </c>
      <c r="X142" s="584" t="str">
        <f t="shared" si="36"/>
        <v/>
      </c>
      <c r="Y142" s="584" t="str">
        <f t="shared" si="36"/>
        <v/>
      </c>
      <c r="Z142" s="584" t="str">
        <f t="shared" si="36"/>
        <v/>
      </c>
      <c r="AA142" s="584" t="str">
        <f t="shared" si="36"/>
        <v/>
      </c>
      <c r="AB142" s="584" t="str">
        <f t="shared" si="36"/>
        <v/>
      </c>
      <c r="AC142" s="584" t="str">
        <f t="shared" si="36"/>
        <v/>
      </c>
      <c r="AD142" s="584" t="str">
        <f t="shared" si="36"/>
        <v/>
      </c>
      <c r="AE142" s="584" t="str">
        <f t="shared" si="36"/>
        <v/>
      </c>
      <c r="AF142" s="584" t="str">
        <f t="shared" si="36"/>
        <v/>
      </c>
      <c r="AG142" s="584" t="str">
        <f t="shared" si="36"/>
        <v/>
      </c>
      <c r="AH142" s="584" t="str">
        <f t="shared" si="36"/>
        <v/>
      </c>
      <c r="AI142" s="584" t="str">
        <f t="shared" si="36"/>
        <v/>
      </c>
      <c r="AJ142" s="584" t="str">
        <f t="shared" si="36"/>
        <v/>
      </c>
      <c r="AK142" s="584" t="str">
        <f t="shared" si="36"/>
        <v/>
      </c>
      <c r="AL142" s="584" t="str">
        <f t="shared" si="36"/>
        <v/>
      </c>
      <c r="AM142" s="584" t="str">
        <f t="shared" si="36"/>
        <v/>
      </c>
      <c r="AN142" s="584" t="str">
        <f t="shared" si="36"/>
        <v/>
      </c>
      <c r="AO142" s="584" t="str">
        <f t="shared" si="36"/>
        <v/>
      </c>
      <c r="AP142" s="584" t="str">
        <f t="shared" si="36"/>
        <v/>
      </c>
      <c r="AQ142" s="585"/>
      <c r="AR142" s="585"/>
    </row>
    <row r="143" spans="1:44" ht="36" x14ac:dyDescent="0.2">
      <c r="A143" s="504" t="s">
        <v>655</v>
      </c>
      <c r="B143" s="537"/>
      <c r="C143" s="586"/>
      <c r="D143" s="537"/>
      <c r="E143" s="537"/>
      <c r="F143" s="537"/>
      <c r="G143" s="537"/>
      <c r="H143" s="537"/>
      <c r="I143" s="537"/>
      <c r="J143" s="537"/>
      <c r="K143" s="537"/>
      <c r="L143" s="537"/>
      <c r="M143" s="587"/>
      <c r="N143" s="587"/>
      <c r="O143" s="587"/>
      <c r="P143" s="587"/>
      <c r="Q143" s="587"/>
      <c r="R143" s="587"/>
      <c r="S143" s="587"/>
      <c r="T143" s="587"/>
      <c r="U143" s="587"/>
      <c r="V143" s="588"/>
      <c r="W143" s="588"/>
      <c r="X143" s="588"/>
      <c r="Y143" s="588"/>
      <c r="Z143" s="588"/>
      <c r="AA143" s="588"/>
      <c r="AB143" s="588"/>
      <c r="AC143" s="588"/>
      <c r="AD143" s="588"/>
      <c r="AE143" s="588"/>
      <c r="AF143" s="588"/>
      <c r="AG143" s="588"/>
      <c r="AH143" s="588"/>
      <c r="AI143" s="588"/>
      <c r="AJ143" s="588"/>
      <c r="AK143" s="588"/>
      <c r="AL143" s="588"/>
      <c r="AM143" s="588"/>
      <c r="AN143" s="588"/>
      <c r="AO143" s="588"/>
      <c r="AP143" s="589"/>
      <c r="AQ143" s="481"/>
      <c r="AR143" s="481"/>
    </row>
    <row r="144" spans="1:44" ht="24" x14ac:dyDescent="0.2">
      <c r="A144" s="103" t="s">
        <v>656</v>
      </c>
      <c r="B144" s="537"/>
      <c r="C144" s="586">
        <v>0</v>
      </c>
      <c r="D144" s="586">
        <v>0</v>
      </c>
      <c r="E144" s="586">
        <v>0</v>
      </c>
      <c r="F144" s="586">
        <v>0</v>
      </c>
      <c r="G144" s="586">
        <v>0</v>
      </c>
      <c r="H144" s="586"/>
      <c r="I144" s="586"/>
      <c r="J144" s="586"/>
      <c r="K144" s="586"/>
      <c r="L144" s="586"/>
      <c r="M144" s="586"/>
      <c r="N144" s="586"/>
      <c r="O144" s="586"/>
      <c r="P144" s="586"/>
      <c r="Q144" s="586"/>
      <c r="R144" s="586"/>
      <c r="S144" s="586"/>
      <c r="T144" s="586"/>
      <c r="U144" s="586"/>
      <c r="V144" s="590"/>
      <c r="W144" s="590"/>
      <c r="X144" s="590"/>
      <c r="Y144" s="590"/>
      <c r="Z144" s="590"/>
      <c r="AA144" s="590"/>
      <c r="AB144" s="590"/>
      <c r="AC144" s="590"/>
      <c r="AD144" s="590"/>
      <c r="AE144" s="590"/>
      <c r="AF144" s="590"/>
      <c r="AG144" s="590"/>
      <c r="AH144" s="590"/>
      <c r="AI144" s="590"/>
      <c r="AJ144" s="590"/>
      <c r="AK144" s="590"/>
      <c r="AL144" s="590"/>
      <c r="AM144" s="590"/>
      <c r="AN144" s="590"/>
      <c r="AO144" s="590"/>
      <c r="AP144" s="591"/>
      <c r="AQ144" s="514"/>
      <c r="AR144" s="514"/>
    </row>
    <row r="145" spans="1:44" x14ac:dyDescent="0.2">
      <c r="A145" s="103" t="s">
        <v>236</v>
      </c>
      <c r="B145" s="537"/>
      <c r="C145" s="586">
        <v>0</v>
      </c>
      <c r="D145" s="586">
        <v>0</v>
      </c>
      <c r="E145" s="586">
        <v>0</v>
      </c>
      <c r="F145" s="586">
        <v>0</v>
      </c>
      <c r="G145" s="586">
        <v>0</v>
      </c>
      <c r="H145" s="586"/>
      <c r="I145" s="586"/>
      <c r="J145" s="586"/>
      <c r="K145" s="586"/>
      <c r="L145" s="586"/>
      <c r="M145" s="586"/>
      <c r="N145" s="586"/>
      <c r="O145" s="586"/>
      <c r="P145" s="586"/>
      <c r="Q145" s="586"/>
      <c r="R145" s="586"/>
      <c r="S145" s="586"/>
      <c r="T145" s="586"/>
      <c r="U145" s="586"/>
      <c r="V145" s="590"/>
      <c r="W145" s="590"/>
      <c r="X145" s="590"/>
      <c r="Y145" s="590"/>
      <c r="Z145" s="590"/>
      <c r="AA145" s="590"/>
      <c r="AB145" s="590"/>
      <c r="AC145" s="590"/>
      <c r="AD145" s="590"/>
      <c r="AE145" s="590"/>
      <c r="AF145" s="590"/>
      <c r="AG145" s="590"/>
      <c r="AH145" s="590"/>
      <c r="AI145" s="590"/>
      <c r="AJ145" s="590"/>
      <c r="AK145" s="590"/>
      <c r="AL145" s="590"/>
      <c r="AM145" s="590"/>
      <c r="AN145" s="590"/>
      <c r="AO145" s="590"/>
      <c r="AP145" s="591"/>
      <c r="AQ145" s="514"/>
      <c r="AR145" s="514"/>
    </row>
    <row r="146" spans="1:44" x14ac:dyDescent="0.2">
      <c r="A146" s="103" t="s">
        <v>657</v>
      </c>
      <c r="B146" s="537"/>
      <c r="C146" s="586">
        <v>0</v>
      </c>
      <c r="D146" s="586">
        <v>0</v>
      </c>
      <c r="E146" s="586">
        <v>0</v>
      </c>
      <c r="F146" s="586">
        <v>0</v>
      </c>
      <c r="G146" s="586">
        <v>0</v>
      </c>
      <c r="H146" s="537"/>
      <c r="I146" s="537"/>
      <c r="J146" s="537"/>
      <c r="K146" s="537"/>
      <c r="L146" s="537"/>
      <c r="M146" s="587"/>
      <c r="N146" s="587"/>
      <c r="O146" s="587"/>
      <c r="P146" s="587"/>
      <c r="Q146" s="587"/>
      <c r="R146" s="587"/>
      <c r="S146" s="587"/>
      <c r="T146" s="587"/>
      <c r="U146" s="587"/>
      <c r="V146" s="588"/>
      <c r="W146" s="588"/>
      <c r="X146" s="588"/>
      <c r="Y146" s="588"/>
      <c r="Z146" s="588"/>
      <c r="AA146" s="588"/>
      <c r="AB146" s="588"/>
      <c r="AC146" s="588"/>
      <c r="AD146" s="588"/>
      <c r="AE146" s="588"/>
      <c r="AF146" s="588"/>
      <c r="AG146" s="588"/>
      <c r="AH146" s="588"/>
      <c r="AI146" s="588"/>
      <c r="AJ146" s="588"/>
      <c r="AK146" s="588"/>
      <c r="AL146" s="588"/>
      <c r="AM146" s="588"/>
      <c r="AN146" s="588"/>
      <c r="AO146" s="588"/>
      <c r="AP146" s="589"/>
      <c r="AQ146" s="481"/>
      <c r="AR146" s="481"/>
    </row>
    <row r="147" spans="1:44" ht="24" x14ac:dyDescent="0.2">
      <c r="A147" s="103" t="s">
        <v>658</v>
      </c>
      <c r="B147" s="537"/>
      <c r="C147" s="592">
        <f>C144-C145-C146</f>
        <v>0</v>
      </c>
      <c r="D147" s="592">
        <f t="shared" ref="D147:AP147" si="37">D144-D145-D146</f>
        <v>0</v>
      </c>
      <c r="E147" s="592">
        <f t="shared" si="37"/>
        <v>0</v>
      </c>
      <c r="F147" s="592">
        <f t="shared" si="37"/>
        <v>0</v>
      </c>
      <c r="G147" s="592">
        <f t="shared" si="37"/>
        <v>0</v>
      </c>
      <c r="H147" s="592">
        <f t="shared" si="37"/>
        <v>0</v>
      </c>
      <c r="I147" s="592">
        <f t="shared" si="37"/>
        <v>0</v>
      </c>
      <c r="J147" s="592">
        <f t="shared" si="37"/>
        <v>0</v>
      </c>
      <c r="K147" s="592">
        <f t="shared" si="37"/>
        <v>0</v>
      </c>
      <c r="L147" s="592">
        <f t="shared" si="37"/>
        <v>0</v>
      </c>
      <c r="M147" s="592">
        <f t="shared" si="37"/>
        <v>0</v>
      </c>
      <c r="N147" s="592">
        <f t="shared" si="37"/>
        <v>0</v>
      </c>
      <c r="O147" s="592">
        <f t="shared" si="37"/>
        <v>0</v>
      </c>
      <c r="P147" s="592">
        <f t="shared" si="37"/>
        <v>0</v>
      </c>
      <c r="Q147" s="592">
        <f t="shared" si="37"/>
        <v>0</v>
      </c>
      <c r="R147" s="592">
        <f t="shared" si="37"/>
        <v>0</v>
      </c>
      <c r="S147" s="592">
        <f t="shared" si="37"/>
        <v>0</v>
      </c>
      <c r="T147" s="592">
        <f t="shared" si="37"/>
        <v>0</v>
      </c>
      <c r="U147" s="592">
        <f t="shared" si="37"/>
        <v>0</v>
      </c>
      <c r="V147" s="592">
        <f t="shared" si="37"/>
        <v>0</v>
      </c>
      <c r="W147" s="592">
        <f t="shared" si="37"/>
        <v>0</v>
      </c>
      <c r="X147" s="592">
        <f t="shared" si="37"/>
        <v>0</v>
      </c>
      <c r="Y147" s="592">
        <f t="shared" si="37"/>
        <v>0</v>
      </c>
      <c r="Z147" s="592">
        <f t="shared" si="37"/>
        <v>0</v>
      </c>
      <c r="AA147" s="592">
        <f t="shared" si="37"/>
        <v>0</v>
      </c>
      <c r="AB147" s="592">
        <f t="shared" si="37"/>
        <v>0</v>
      </c>
      <c r="AC147" s="592">
        <f t="shared" si="37"/>
        <v>0</v>
      </c>
      <c r="AD147" s="592">
        <f t="shared" si="37"/>
        <v>0</v>
      </c>
      <c r="AE147" s="592">
        <f t="shared" si="37"/>
        <v>0</v>
      </c>
      <c r="AF147" s="592">
        <f t="shared" si="37"/>
        <v>0</v>
      </c>
      <c r="AG147" s="592">
        <f t="shared" si="37"/>
        <v>0</v>
      </c>
      <c r="AH147" s="592">
        <f t="shared" si="37"/>
        <v>0</v>
      </c>
      <c r="AI147" s="592">
        <f t="shared" si="37"/>
        <v>0</v>
      </c>
      <c r="AJ147" s="592">
        <f t="shared" si="37"/>
        <v>0</v>
      </c>
      <c r="AK147" s="592">
        <f t="shared" si="37"/>
        <v>0</v>
      </c>
      <c r="AL147" s="592">
        <f t="shared" si="37"/>
        <v>0</v>
      </c>
      <c r="AM147" s="592">
        <f t="shared" si="37"/>
        <v>0</v>
      </c>
      <c r="AN147" s="592">
        <f t="shared" si="37"/>
        <v>0</v>
      </c>
      <c r="AO147" s="592">
        <f t="shared" si="37"/>
        <v>0</v>
      </c>
      <c r="AP147" s="593">
        <f t="shared" si="37"/>
        <v>0</v>
      </c>
      <c r="AQ147" s="594"/>
      <c r="AR147" s="594"/>
    </row>
    <row r="148" spans="1:44" ht="24" x14ac:dyDescent="0.2">
      <c r="A148" s="103" t="s">
        <v>659</v>
      </c>
      <c r="B148" s="537"/>
      <c r="C148" s="592" t="e">
        <f>'5-Plan investitional'!E62</f>
        <v>#DIV/0!</v>
      </c>
      <c r="D148" s="592" t="e">
        <f>'5-Plan investitional'!F62</f>
        <v>#DIV/0!</v>
      </c>
      <c r="E148" s="592" t="e">
        <f>'5-Plan investitional'!G62</f>
        <v>#DIV/0!</v>
      </c>
      <c r="F148" s="592" t="e">
        <f>'5-Plan investitional'!H62</f>
        <v>#DIV/0!</v>
      </c>
      <c r="G148" s="592" t="e">
        <f>'5-Plan investitional'!I62</f>
        <v>#DIV/0!</v>
      </c>
      <c r="H148" s="592" t="s">
        <v>714</v>
      </c>
      <c r="I148" s="592" t="s">
        <v>714</v>
      </c>
      <c r="J148" s="592">
        <v>0</v>
      </c>
      <c r="K148" s="592">
        <v>0</v>
      </c>
      <c r="L148" s="592">
        <v>0</v>
      </c>
      <c r="M148" s="592">
        <v>0</v>
      </c>
      <c r="N148" s="592">
        <v>0</v>
      </c>
      <c r="O148" s="592">
        <v>0</v>
      </c>
      <c r="P148" s="592">
        <v>0</v>
      </c>
      <c r="Q148" s="592">
        <v>0</v>
      </c>
      <c r="R148" s="592">
        <v>0</v>
      </c>
      <c r="S148" s="592">
        <v>0</v>
      </c>
      <c r="T148" s="592">
        <v>0</v>
      </c>
      <c r="U148" s="592">
        <v>0</v>
      </c>
      <c r="V148" s="592">
        <v>0</v>
      </c>
      <c r="W148" s="592">
        <v>0</v>
      </c>
      <c r="X148" s="592">
        <v>0</v>
      </c>
      <c r="Y148" s="592">
        <v>0</v>
      </c>
      <c r="Z148" s="592">
        <v>0</v>
      </c>
      <c r="AA148" s="592">
        <v>0</v>
      </c>
      <c r="AB148" s="592">
        <v>0</v>
      </c>
      <c r="AC148" s="592">
        <v>0</v>
      </c>
      <c r="AD148" s="592">
        <v>0</v>
      </c>
      <c r="AE148" s="592">
        <v>0</v>
      </c>
      <c r="AF148" s="592">
        <v>0</v>
      </c>
      <c r="AG148" s="592">
        <v>0</v>
      </c>
      <c r="AH148" s="592">
        <v>0</v>
      </c>
      <c r="AI148" s="592">
        <v>0</v>
      </c>
      <c r="AJ148" s="592">
        <v>0</v>
      </c>
      <c r="AK148" s="592">
        <v>0</v>
      </c>
      <c r="AL148" s="592">
        <v>0</v>
      </c>
      <c r="AM148" s="592">
        <v>0</v>
      </c>
      <c r="AN148" s="592">
        <v>0</v>
      </c>
      <c r="AO148" s="592">
        <v>0</v>
      </c>
      <c r="AP148" s="593">
        <v>0</v>
      </c>
      <c r="AQ148" s="594"/>
      <c r="AR148" s="594"/>
    </row>
    <row r="149" spans="1:44" x14ac:dyDescent="0.2">
      <c r="A149" s="103" t="s">
        <v>660</v>
      </c>
      <c r="B149" s="537"/>
      <c r="C149" s="592" t="s">
        <v>714</v>
      </c>
      <c r="D149" s="592" t="s">
        <v>714</v>
      </c>
      <c r="E149" s="592" t="s">
        <v>714</v>
      </c>
      <c r="F149" s="592" t="s">
        <v>714</v>
      </c>
      <c r="G149" s="592" t="s">
        <v>714</v>
      </c>
      <c r="H149" s="537"/>
      <c r="I149" s="537"/>
      <c r="J149" s="537"/>
      <c r="K149" s="537"/>
      <c r="L149" s="537"/>
      <c r="M149" s="587"/>
      <c r="N149" s="587"/>
      <c r="O149" s="587"/>
      <c r="P149" s="587"/>
      <c r="Q149" s="587"/>
      <c r="R149" s="587"/>
      <c r="S149" s="587"/>
      <c r="T149" s="587"/>
      <c r="U149" s="587"/>
      <c r="V149" s="588"/>
      <c r="W149" s="588"/>
      <c r="X149" s="588"/>
      <c r="Y149" s="588"/>
      <c r="Z149" s="588"/>
      <c r="AA149" s="588"/>
      <c r="AB149" s="588"/>
      <c r="AC149" s="588"/>
      <c r="AD149" s="588"/>
      <c r="AE149" s="588"/>
      <c r="AF149" s="588"/>
      <c r="AG149" s="588"/>
      <c r="AH149" s="588"/>
      <c r="AI149" s="588"/>
      <c r="AJ149" s="588"/>
      <c r="AK149" s="588"/>
      <c r="AL149" s="588"/>
      <c r="AM149" s="588"/>
      <c r="AN149" s="588"/>
      <c r="AO149" s="588"/>
      <c r="AP149" s="589"/>
      <c r="AQ149" s="481"/>
      <c r="AR149" s="481"/>
    </row>
    <row r="150" spans="1:44" ht="24" x14ac:dyDescent="0.2">
      <c r="A150" s="103" t="s">
        <v>661</v>
      </c>
      <c r="B150" s="537"/>
      <c r="C150" s="586">
        <v>0</v>
      </c>
      <c r="D150" s="586">
        <v>0</v>
      </c>
      <c r="E150" s="586">
        <v>0</v>
      </c>
      <c r="F150" s="586">
        <v>0</v>
      </c>
      <c r="G150" s="586">
        <v>0</v>
      </c>
      <c r="H150" s="595">
        <v>0</v>
      </c>
      <c r="I150" s="595"/>
      <c r="J150" s="595"/>
      <c r="K150" s="595"/>
      <c r="L150" s="595"/>
      <c r="M150" s="596"/>
      <c r="N150" s="596"/>
      <c r="O150" s="596"/>
      <c r="P150" s="596"/>
      <c r="Q150" s="596"/>
      <c r="R150" s="596"/>
      <c r="S150" s="596"/>
      <c r="T150" s="596"/>
      <c r="U150" s="596"/>
      <c r="V150" s="597"/>
      <c r="W150" s="597"/>
      <c r="X150" s="597"/>
      <c r="Y150" s="597"/>
      <c r="Z150" s="597"/>
      <c r="AA150" s="597"/>
      <c r="AB150" s="597"/>
      <c r="AC150" s="597"/>
      <c r="AD150" s="597"/>
      <c r="AE150" s="597"/>
      <c r="AF150" s="597"/>
      <c r="AG150" s="597"/>
      <c r="AH150" s="597"/>
      <c r="AI150" s="597"/>
      <c r="AJ150" s="597"/>
      <c r="AK150" s="597"/>
      <c r="AL150" s="597"/>
      <c r="AM150" s="597"/>
      <c r="AN150" s="597"/>
      <c r="AO150" s="597"/>
      <c r="AP150" s="598"/>
      <c r="AQ150" s="599"/>
      <c r="AR150" s="599"/>
    </row>
    <row r="151" spans="1:44" x14ac:dyDescent="0.2">
      <c r="A151" s="103" t="s">
        <v>662</v>
      </c>
      <c r="B151" s="537"/>
      <c r="C151" s="578" t="str">
        <f>IF(C138&lt;=($B$5+$E$62),'8-Proiectii financiare '!E260+'8-Proiectii financiare '!E259,"")</f>
        <v/>
      </c>
      <c r="D151" s="578" t="str">
        <f>IF(D138&lt;=($B$5+$E$62),'8-Proiectii financiare '!F260+'8-Proiectii financiare '!F259,"")</f>
        <v/>
      </c>
      <c r="E151" s="578" t="str">
        <f>IF(E138&lt;=($B$5+$E$62),'8-Proiectii financiare '!G260+'8-Proiectii financiare '!G259,"")</f>
        <v/>
      </c>
      <c r="F151" s="578" t="str">
        <f>IF(F138&lt;=($B$5+$E$62),'8-Proiectii financiare '!H260+'8-Proiectii financiare '!H259,"")</f>
        <v/>
      </c>
      <c r="G151" s="578" t="str">
        <f>IF(G138&lt;=($B$5+$E$62),'8-Proiectii financiare '!I260+'8-Proiectii financiare '!I259,"")</f>
        <v/>
      </c>
      <c r="H151" s="578" t="str">
        <f>IF(H138&lt;=($B$5+$E$62),'8-Proiectii financiare '!J260+'8-Proiectii financiare '!J259,"")</f>
        <v/>
      </c>
      <c r="I151" s="578" t="str">
        <f>IF(I138&lt;=($B$5+$E$62),'8-Proiectii financiare '!K260+'8-Proiectii financiare '!K259,"")</f>
        <v/>
      </c>
      <c r="J151" s="578" t="str">
        <f>IF(J138&lt;=($B$5+$E$62),'8-Proiectii financiare '!L260+'8-Proiectii financiare '!L259,"")</f>
        <v/>
      </c>
      <c r="K151" s="578" t="str">
        <f>IF(K138&lt;=($B$5+$E$62),'8-Proiectii financiare '!M260+'8-Proiectii financiare '!M259,"")</f>
        <v/>
      </c>
      <c r="L151" s="578" t="str">
        <f>IF(L138&lt;=($B$5+$E$62),'8-Proiectii financiare '!N260+'8-Proiectii financiare '!N259,"")</f>
        <v/>
      </c>
      <c r="M151" s="578" t="str">
        <f>IF(M138&lt;=($B$5+$E$62),'8-Proiectii financiare '!O260+'8-Proiectii financiare '!O259,"")</f>
        <v/>
      </c>
      <c r="N151" s="578" t="str">
        <f>IF(N138&lt;=($B$5+$E$62),'8-Proiectii financiare '!P260+'8-Proiectii financiare '!P259,"")</f>
        <v/>
      </c>
      <c r="O151" s="578" t="str">
        <f>IF(O138&lt;=($B$5+$E$62),'8-Proiectii financiare '!Q260+'8-Proiectii financiare '!Q259,"")</f>
        <v/>
      </c>
      <c r="P151" s="578" t="str">
        <f>IF(P138&lt;=($B$5+$E$62),'8-Proiectii financiare '!R260+'8-Proiectii financiare '!R259,"")</f>
        <v/>
      </c>
      <c r="Q151" s="578" t="str">
        <f>IF(Q138&lt;=($B$5+$E$62),'8-Proiectii financiare '!S260+'8-Proiectii financiare '!S259,"")</f>
        <v/>
      </c>
      <c r="R151" s="578" t="str">
        <f>IF(R138&lt;=($B$5+$E$62),'8-Proiectii financiare '!T260+'8-Proiectii financiare '!T259,"")</f>
        <v/>
      </c>
      <c r="S151" s="578" t="str">
        <f>IF(S138&lt;=($B$5+$E$62),'8-Proiectii financiare '!U260+'8-Proiectii financiare '!U259,"")</f>
        <v/>
      </c>
      <c r="T151" s="578" t="str">
        <f>IF(T138&lt;=($B$5+$E$62),'8-Proiectii financiare '!V260+'8-Proiectii financiare '!V259,"")</f>
        <v/>
      </c>
      <c r="U151" s="578" t="str">
        <f>IF(U138&lt;=($B$5+$E$62),'8-Proiectii financiare '!W260+'8-Proiectii financiare '!W259,"")</f>
        <v/>
      </c>
      <c r="V151" s="578" t="str">
        <f>IF(V138&lt;=($B$5+$E$62),'8-Proiectii financiare '!X260+'8-Proiectii financiare '!X259,"")</f>
        <v/>
      </c>
      <c r="W151" s="578" t="str">
        <f>IF(W138&lt;=($B$5+$E$62),'8-Proiectii financiare '!Y260+'8-Proiectii financiare '!Y259,"")</f>
        <v/>
      </c>
      <c r="X151" s="578" t="str">
        <f>IF(X138&lt;=($B$5+$E$62),'8-Proiectii financiare '!Z260+'8-Proiectii financiare '!Z259,"")</f>
        <v/>
      </c>
      <c r="Y151" s="578" t="str">
        <f>IF(Y138&lt;=($B$5+$E$62),'8-Proiectii financiare '!AA260+'8-Proiectii financiare '!AA259,"")</f>
        <v/>
      </c>
      <c r="Z151" s="578" t="str">
        <f>IF(Z138&lt;=($B$5+$E$62),'8-Proiectii financiare '!AB260+'8-Proiectii financiare '!AB259,"")</f>
        <v/>
      </c>
      <c r="AA151" s="578" t="str">
        <f>IF(AA138&lt;=($B$5+$E$62),'8-Proiectii financiare '!AC260+'8-Proiectii financiare '!AC259,"")</f>
        <v/>
      </c>
      <c r="AB151" s="578" t="str">
        <f>IF(AB138&lt;=($B$5+$E$62),'8-Proiectii financiare '!AD260+'8-Proiectii financiare '!AD259,"")</f>
        <v/>
      </c>
      <c r="AC151" s="578" t="str">
        <f>IF(AC138&lt;=($B$5+$E$62),'8-Proiectii financiare '!AE260+'8-Proiectii financiare '!AE259,"")</f>
        <v/>
      </c>
      <c r="AD151" s="578" t="str">
        <f>IF(AD138&lt;=($B$5+$E$62),'8-Proiectii financiare '!AF260+'8-Proiectii financiare '!AF259,"")</f>
        <v/>
      </c>
      <c r="AE151" s="578" t="str">
        <f>IF(AE138&lt;=($B$5+$E$62),'8-Proiectii financiare '!AG260+'8-Proiectii financiare '!AG259,"")</f>
        <v/>
      </c>
      <c r="AF151" s="578" t="str">
        <f>IF(AF138&lt;=($B$5+$E$62),'8-Proiectii financiare '!AH260+'8-Proiectii financiare '!AH259,"")</f>
        <v/>
      </c>
      <c r="AG151" s="578" t="str">
        <f>IF(AG138&lt;=($B$5+$E$62),'8-Proiectii financiare '!AI260+'8-Proiectii financiare '!AI259,"")</f>
        <v/>
      </c>
      <c r="AH151" s="578" t="str">
        <f>IF(AH138&lt;=($B$5+$E$62),'8-Proiectii financiare '!AJ260+'8-Proiectii financiare '!AJ259,"")</f>
        <v/>
      </c>
      <c r="AI151" s="578" t="str">
        <f>IF(AI138&lt;=($B$5+$E$62),'8-Proiectii financiare '!AK260+'8-Proiectii financiare '!AK259,"")</f>
        <v/>
      </c>
      <c r="AJ151" s="578" t="str">
        <f>IF(AJ138&lt;=($B$5+$E$62),'8-Proiectii financiare '!AL260+'8-Proiectii financiare '!AL259,"")</f>
        <v/>
      </c>
      <c r="AK151" s="578" t="str">
        <f>IF(AK138&lt;=($B$5+$E$62),'8-Proiectii financiare '!AM260+'8-Proiectii financiare '!AM259,"")</f>
        <v/>
      </c>
      <c r="AL151" s="578" t="str">
        <f>IF(AL138&lt;=($B$5+$E$62),'8-Proiectii financiare '!AN260+'8-Proiectii financiare '!AN259,"")</f>
        <v/>
      </c>
      <c r="AM151" s="578" t="str">
        <f>IF(AM138&lt;=($B$5+$E$62),'8-Proiectii financiare '!AO260+'8-Proiectii financiare '!AO259,"")</f>
        <v/>
      </c>
      <c r="AN151" s="578" t="str">
        <f>IF(AN138&lt;=($B$5+$E$62),'8-Proiectii financiare '!AP260+'8-Proiectii financiare '!AP259,"")</f>
        <v/>
      </c>
      <c r="AO151" s="578" t="str">
        <f>IF(AO138&lt;=($B$5+$E$62),'8-Proiectii financiare '!AQ260+'8-Proiectii financiare '!AQ259,"")</f>
        <v/>
      </c>
      <c r="AP151" s="578" t="str">
        <f>IF(AP138&lt;=($B$5+$E$62),'8-Proiectii financiare '!AR260+'8-Proiectii financiare '!AR259,"")</f>
        <v/>
      </c>
      <c r="AQ151" s="579"/>
      <c r="AR151" s="579"/>
    </row>
    <row r="152" spans="1:44" ht="36" x14ac:dyDescent="0.2">
      <c r="A152" s="103" t="s">
        <v>663</v>
      </c>
      <c r="B152" s="537"/>
      <c r="C152" s="584" t="str">
        <f>IF(C138&lt;=($H$5+$E$62),C148+C149+C150+C151-C144,"")</f>
        <v/>
      </c>
      <c r="D152" s="584" t="str">
        <f t="shared" ref="D152:AP152" si="38">IF(D138&lt;=($H$5+$E$62),D148+D149+D150+D151-D144,"")</f>
        <v/>
      </c>
      <c r="E152" s="584" t="str">
        <f t="shared" si="38"/>
        <v/>
      </c>
      <c r="F152" s="584" t="str">
        <f t="shared" si="38"/>
        <v/>
      </c>
      <c r="G152" s="584" t="str">
        <f t="shared" si="38"/>
        <v/>
      </c>
      <c r="H152" s="584" t="str">
        <f t="shared" si="38"/>
        <v/>
      </c>
      <c r="I152" s="584" t="str">
        <f t="shared" si="38"/>
        <v/>
      </c>
      <c r="J152" s="584" t="str">
        <f t="shared" si="38"/>
        <v/>
      </c>
      <c r="K152" s="584" t="str">
        <f t="shared" si="38"/>
        <v/>
      </c>
      <c r="L152" s="584" t="str">
        <f t="shared" si="38"/>
        <v/>
      </c>
      <c r="M152" s="584" t="str">
        <f t="shared" si="38"/>
        <v/>
      </c>
      <c r="N152" s="584" t="str">
        <f t="shared" si="38"/>
        <v/>
      </c>
      <c r="O152" s="584" t="str">
        <f t="shared" si="38"/>
        <v/>
      </c>
      <c r="P152" s="584" t="str">
        <f t="shared" si="38"/>
        <v/>
      </c>
      <c r="Q152" s="584" t="str">
        <f t="shared" si="38"/>
        <v/>
      </c>
      <c r="R152" s="584" t="str">
        <f t="shared" si="38"/>
        <v/>
      </c>
      <c r="S152" s="584" t="str">
        <f t="shared" si="38"/>
        <v/>
      </c>
      <c r="T152" s="584" t="str">
        <f t="shared" si="38"/>
        <v/>
      </c>
      <c r="U152" s="584" t="str">
        <f t="shared" si="38"/>
        <v/>
      </c>
      <c r="V152" s="584" t="str">
        <f t="shared" si="38"/>
        <v/>
      </c>
      <c r="W152" s="584" t="str">
        <f t="shared" si="38"/>
        <v/>
      </c>
      <c r="X152" s="584" t="str">
        <f t="shared" si="38"/>
        <v/>
      </c>
      <c r="Y152" s="584" t="str">
        <f t="shared" si="38"/>
        <v/>
      </c>
      <c r="Z152" s="584" t="str">
        <f t="shared" si="38"/>
        <v/>
      </c>
      <c r="AA152" s="584" t="str">
        <f t="shared" si="38"/>
        <v/>
      </c>
      <c r="AB152" s="584" t="str">
        <f t="shared" si="38"/>
        <v/>
      </c>
      <c r="AC152" s="584" t="str">
        <f t="shared" si="38"/>
        <v/>
      </c>
      <c r="AD152" s="584" t="str">
        <f t="shared" si="38"/>
        <v/>
      </c>
      <c r="AE152" s="584" t="str">
        <f t="shared" si="38"/>
        <v/>
      </c>
      <c r="AF152" s="584" t="str">
        <f t="shared" si="38"/>
        <v/>
      </c>
      <c r="AG152" s="584" t="str">
        <f t="shared" si="38"/>
        <v/>
      </c>
      <c r="AH152" s="584" t="str">
        <f t="shared" si="38"/>
        <v/>
      </c>
      <c r="AI152" s="584" t="str">
        <f t="shared" si="38"/>
        <v/>
      </c>
      <c r="AJ152" s="584" t="str">
        <f t="shared" si="38"/>
        <v/>
      </c>
      <c r="AK152" s="584" t="str">
        <f t="shared" si="38"/>
        <v/>
      </c>
      <c r="AL152" s="584" t="str">
        <f t="shared" si="38"/>
        <v/>
      </c>
      <c r="AM152" s="584" t="str">
        <f t="shared" si="38"/>
        <v/>
      </c>
      <c r="AN152" s="584" t="str">
        <f t="shared" si="38"/>
        <v/>
      </c>
      <c r="AO152" s="584" t="str">
        <f t="shared" si="38"/>
        <v/>
      </c>
      <c r="AP152" s="600" t="str">
        <f t="shared" si="38"/>
        <v/>
      </c>
      <c r="AQ152" s="585"/>
      <c r="AR152" s="585"/>
    </row>
    <row r="153" spans="1:44" x14ac:dyDescent="0.2">
      <c r="A153" s="103" t="s">
        <v>664</v>
      </c>
      <c r="B153" s="601"/>
      <c r="C153" s="584" t="str">
        <f>IFERROR(C142+C152,"")</f>
        <v/>
      </c>
      <c r="D153" s="584" t="str">
        <f t="shared" ref="D153:AP153" si="39">IFERROR(D142+D152,"")</f>
        <v/>
      </c>
      <c r="E153" s="584" t="str">
        <f t="shared" si="39"/>
        <v/>
      </c>
      <c r="F153" s="584" t="str">
        <f t="shared" si="39"/>
        <v/>
      </c>
      <c r="G153" s="584" t="str">
        <f t="shared" si="39"/>
        <v/>
      </c>
      <c r="H153" s="584" t="str">
        <f t="shared" si="39"/>
        <v/>
      </c>
      <c r="I153" s="584" t="str">
        <f t="shared" si="39"/>
        <v/>
      </c>
      <c r="J153" s="584" t="str">
        <f t="shared" si="39"/>
        <v/>
      </c>
      <c r="K153" s="584" t="str">
        <f t="shared" si="39"/>
        <v/>
      </c>
      <c r="L153" s="584" t="str">
        <f t="shared" si="39"/>
        <v/>
      </c>
      <c r="M153" s="584" t="str">
        <f t="shared" si="39"/>
        <v/>
      </c>
      <c r="N153" s="584" t="str">
        <f t="shared" si="39"/>
        <v/>
      </c>
      <c r="O153" s="584" t="str">
        <f t="shared" si="39"/>
        <v/>
      </c>
      <c r="P153" s="584" t="str">
        <f t="shared" si="39"/>
        <v/>
      </c>
      <c r="Q153" s="584" t="str">
        <f t="shared" si="39"/>
        <v/>
      </c>
      <c r="R153" s="584" t="str">
        <f t="shared" si="39"/>
        <v/>
      </c>
      <c r="S153" s="584" t="str">
        <f t="shared" si="39"/>
        <v/>
      </c>
      <c r="T153" s="584" t="str">
        <f t="shared" si="39"/>
        <v/>
      </c>
      <c r="U153" s="584" t="str">
        <f t="shared" si="39"/>
        <v/>
      </c>
      <c r="V153" s="584" t="str">
        <f t="shared" si="39"/>
        <v/>
      </c>
      <c r="W153" s="584" t="str">
        <f t="shared" si="39"/>
        <v/>
      </c>
      <c r="X153" s="584" t="str">
        <f t="shared" si="39"/>
        <v/>
      </c>
      <c r="Y153" s="584" t="str">
        <f t="shared" si="39"/>
        <v/>
      </c>
      <c r="Z153" s="584" t="str">
        <f t="shared" si="39"/>
        <v/>
      </c>
      <c r="AA153" s="584" t="str">
        <f t="shared" si="39"/>
        <v/>
      </c>
      <c r="AB153" s="584" t="str">
        <f t="shared" si="39"/>
        <v/>
      </c>
      <c r="AC153" s="584" t="str">
        <f t="shared" si="39"/>
        <v/>
      </c>
      <c r="AD153" s="584" t="str">
        <f t="shared" si="39"/>
        <v/>
      </c>
      <c r="AE153" s="584" t="str">
        <f t="shared" si="39"/>
        <v/>
      </c>
      <c r="AF153" s="584" t="str">
        <f t="shared" si="39"/>
        <v/>
      </c>
      <c r="AG153" s="584" t="str">
        <f t="shared" si="39"/>
        <v/>
      </c>
      <c r="AH153" s="584" t="str">
        <f t="shared" si="39"/>
        <v/>
      </c>
      <c r="AI153" s="584" t="str">
        <f t="shared" si="39"/>
        <v/>
      </c>
      <c r="AJ153" s="584" t="str">
        <f t="shared" si="39"/>
        <v/>
      </c>
      <c r="AK153" s="584" t="str">
        <f t="shared" si="39"/>
        <v/>
      </c>
      <c r="AL153" s="584" t="str">
        <f t="shared" si="39"/>
        <v/>
      </c>
      <c r="AM153" s="584" t="str">
        <f t="shared" si="39"/>
        <v/>
      </c>
      <c r="AN153" s="584" t="str">
        <f t="shared" si="39"/>
        <v/>
      </c>
      <c r="AO153" s="584" t="str">
        <f t="shared" si="39"/>
        <v/>
      </c>
      <c r="AP153" s="600" t="str">
        <f t="shared" si="39"/>
        <v/>
      </c>
      <c r="AQ153" s="585"/>
      <c r="AR153" s="585"/>
    </row>
    <row r="154" spans="1:44" x14ac:dyDescent="0.2">
      <c r="A154" s="103" t="s">
        <v>665</v>
      </c>
      <c r="B154" s="601"/>
      <c r="C154" s="584" t="str">
        <f>C153</f>
        <v/>
      </c>
      <c r="D154" s="584" t="str">
        <f>IFERROR(C154+D153,"")</f>
        <v/>
      </c>
      <c r="E154" s="584" t="str">
        <f t="shared" ref="E154:AP154" si="40">IFERROR(D154+E153,"")</f>
        <v/>
      </c>
      <c r="F154" s="584" t="str">
        <f t="shared" si="40"/>
        <v/>
      </c>
      <c r="G154" s="584" t="str">
        <f t="shared" si="40"/>
        <v/>
      </c>
      <c r="H154" s="584" t="str">
        <f t="shared" si="40"/>
        <v/>
      </c>
      <c r="I154" s="584" t="str">
        <f t="shared" si="40"/>
        <v/>
      </c>
      <c r="J154" s="584" t="str">
        <f t="shared" si="40"/>
        <v/>
      </c>
      <c r="K154" s="584" t="str">
        <f t="shared" si="40"/>
        <v/>
      </c>
      <c r="L154" s="584" t="str">
        <f t="shared" si="40"/>
        <v/>
      </c>
      <c r="M154" s="584" t="str">
        <f t="shared" si="40"/>
        <v/>
      </c>
      <c r="N154" s="584" t="str">
        <f t="shared" si="40"/>
        <v/>
      </c>
      <c r="O154" s="584" t="str">
        <f t="shared" si="40"/>
        <v/>
      </c>
      <c r="P154" s="584" t="str">
        <f t="shared" si="40"/>
        <v/>
      </c>
      <c r="Q154" s="584" t="str">
        <f t="shared" si="40"/>
        <v/>
      </c>
      <c r="R154" s="584" t="str">
        <f t="shared" si="40"/>
        <v/>
      </c>
      <c r="S154" s="584" t="str">
        <f t="shared" si="40"/>
        <v/>
      </c>
      <c r="T154" s="584" t="str">
        <f t="shared" si="40"/>
        <v/>
      </c>
      <c r="U154" s="584" t="str">
        <f t="shared" si="40"/>
        <v/>
      </c>
      <c r="V154" s="584" t="str">
        <f t="shared" si="40"/>
        <v/>
      </c>
      <c r="W154" s="584" t="str">
        <f t="shared" si="40"/>
        <v/>
      </c>
      <c r="X154" s="584" t="str">
        <f t="shared" si="40"/>
        <v/>
      </c>
      <c r="Y154" s="584" t="str">
        <f t="shared" si="40"/>
        <v/>
      </c>
      <c r="Z154" s="584" t="str">
        <f t="shared" si="40"/>
        <v/>
      </c>
      <c r="AA154" s="584" t="str">
        <f t="shared" si="40"/>
        <v/>
      </c>
      <c r="AB154" s="584" t="str">
        <f t="shared" si="40"/>
        <v/>
      </c>
      <c r="AC154" s="584" t="str">
        <f t="shared" si="40"/>
        <v/>
      </c>
      <c r="AD154" s="584" t="str">
        <f t="shared" si="40"/>
        <v/>
      </c>
      <c r="AE154" s="584" t="str">
        <f t="shared" si="40"/>
        <v/>
      </c>
      <c r="AF154" s="584" t="str">
        <f t="shared" si="40"/>
        <v/>
      </c>
      <c r="AG154" s="584" t="str">
        <f t="shared" si="40"/>
        <v/>
      </c>
      <c r="AH154" s="584" t="str">
        <f t="shared" si="40"/>
        <v/>
      </c>
      <c r="AI154" s="584" t="str">
        <f t="shared" si="40"/>
        <v/>
      </c>
      <c r="AJ154" s="584" t="str">
        <f t="shared" si="40"/>
        <v/>
      </c>
      <c r="AK154" s="584" t="str">
        <f t="shared" si="40"/>
        <v/>
      </c>
      <c r="AL154" s="584" t="str">
        <f t="shared" si="40"/>
        <v/>
      </c>
      <c r="AM154" s="584" t="str">
        <f t="shared" si="40"/>
        <v/>
      </c>
      <c r="AN154" s="584" t="str">
        <f t="shared" si="40"/>
        <v/>
      </c>
      <c r="AO154" s="584" t="str">
        <f t="shared" si="40"/>
        <v/>
      </c>
      <c r="AP154" s="600" t="str">
        <f t="shared" si="40"/>
        <v/>
      </c>
      <c r="AQ154" s="585"/>
      <c r="AR154" s="585"/>
    </row>
    <row r="155" spans="1:44" ht="24" x14ac:dyDescent="0.2">
      <c r="A155" s="229" t="s">
        <v>666</v>
      </c>
      <c r="B155" s="602" t="e">
        <f>C139+NPV($B$6,D139:AP139)</f>
        <v>#VALUE!</v>
      </c>
    </row>
    <row r="156" spans="1:44" ht="24" x14ac:dyDescent="0.2">
      <c r="A156" s="229" t="s">
        <v>667</v>
      </c>
      <c r="B156" s="602" t="e">
        <f>C140+NPV($B$6,D140:AP140)</f>
        <v>#VALUE!</v>
      </c>
    </row>
    <row r="157" spans="1:44" x14ac:dyDescent="0.2">
      <c r="A157" s="229" t="s">
        <v>668</v>
      </c>
      <c r="B157" s="602" t="e">
        <f>B155-B156</f>
        <v>#VALUE!</v>
      </c>
    </row>
    <row r="158" spans="1:44" ht="24" x14ac:dyDescent="0.2">
      <c r="A158" s="229" t="s">
        <v>669</v>
      </c>
      <c r="B158" s="602">
        <f>C147+NPV($B$6,D147:AP147)</f>
        <v>0</v>
      </c>
    </row>
    <row r="159" spans="1:44" x14ac:dyDescent="0.2">
      <c r="A159" s="331" t="s">
        <v>670</v>
      </c>
      <c r="B159" s="603" t="str">
        <f>IFERROR(IF(B157&gt;0,(B158-B157)/B158,1),"")</f>
        <v/>
      </c>
    </row>
    <row r="160" spans="1:44" ht="24" x14ac:dyDescent="0.2">
      <c r="A160" s="604" t="s">
        <v>671</v>
      </c>
      <c r="B160" s="509" t="e">
        <f>B159*'4-Buget_cerere'!C52</f>
        <v>#VALUE!</v>
      </c>
    </row>
    <row r="162" spans="1:1" x14ac:dyDescent="0.2">
      <c r="A162" s="18"/>
    </row>
  </sheetData>
  <mergeCells count="5">
    <mergeCell ref="A1:F1"/>
    <mergeCell ref="A2:K2"/>
    <mergeCell ref="C8:V8"/>
    <mergeCell ref="A70:G70"/>
    <mergeCell ref="A138:B138"/>
  </mergeCells>
  <conditionalFormatting sqref="C27:D27">
    <cfRule type="containsText" dxfId="1" priority="2" operator="containsText" text="&gt;0">
      <formula>NOT(ISERROR(SEARCH("&gt;0",C27)))</formula>
    </cfRule>
  </conditionalFormatting>
  <conditionalFormatting sqref="D28">
    <cfRule type="cellIs" dxfId="0" priority="1" operator="greaterThan">
      <formula>0.04</formula>
    </cfRule>
  </conditionalFormatting>
  <pageMargins left="0.2" right="0.2" top="0.25" bottom="0.25" header="0" footer="0"/>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6"/>
  <sheetViews>
    <sheetView topLeftCell="A16" workbookViewId="0">
      <selection activeCell="E11" sqref="E11:F11"/>
    </sheetView>
  </sheetViews>
  <sheetFormatPr defaultColWidth="12" defaultRowHeight="12" x14ac:dyDescent="0.2"/>
  <cols>
    <col min="1" max="1" width="4.85546875" style="106" customWidth="1"/>
    <col min="2" max="3" width="12" style="106"/>
    <col min="4" max="4" width="34.28515625" style="106" customWidth="1"/>
    <col min="5" max="5" width="15.7109375" style="106" customWidth="1"/>
    <col min="6" max="6" width="15.140625" style="106" customWidth="1"/>
    <col min="7" max="16384" width="12" style="106"/>
  </cols>
  <sheetData>
    <row r="1" spans="1:7" x14ac:dyDescent="0.2">
      <c r="A1" s="652" t="s">
        <v>184</v>
      </c>
      <c r="B1" s="652"/>
      <c r="C1" s="652"/>
      <c r="D1" s="652"/>
      <c r="E1" s="652"/>
      <c r="F1" s="652"/>
    </row>
    <row r="2" spans="1:7" x14ac:dyDescent="0.2">
      <c r="A2" s="107"/>
      <c r="B2" s="107"/>
      <c r="C2" s="107"/>
      <c r="D2" s="107"/>
      <c r="E2" s="107"/>
      <c r="F2" s="107"/>
    </row>
    <row r="3" spans="1:7" ht="25.15" customHeight="1" x14ac:dyDescent="0.2">
      <c r="A3" s="653" t="s">
        <v>178</v>
      </c>
      <c r="B3" s="653"/>
      <c r="C3" s="653"/>
      <c r="D3" s="653"/>
      <c r="E3" s="653"/>
      <c r="F3" s="653"/>
    </row>
    <row r="4" spans="1:7" ht="20.65" customHeight="1" x14ac:dyDescent="0.2">
      <c r="A4" s="653" t="s">
        <v>185</v>
      </c>
      <c r="B4" s="653"/>
      <c r="C4" s="653"/>
      <c r="D4" s="653"/>
      <c r="E4" s="653"/>
      <c r="F4" s="653"/>
    </row>
    <row r="5" spans="1:7" ht="23.85" customHeight="1" x14ac:dyDescent="0.2">
      <c r="A5" s="653" t="s">
        <v>186</v>
      </c>
      <c r="B5" s="653"/>
      <c r="C5" s="653"/>
      <c r="D5" s="653"/>
      <c r="E5" s="653"/>
      <c r="F5" s="653"/>
    </row>
    <row r="6" spans="1:7" ht="39" customHeight="1" x14ac:dyDescent="0.2">
      <c r="A6" s="653" t="s">
        <v>187</v>
      </c>
      <c r="B6" s="653"/>
      <c r="C6" s="653"/>
      <c r="D6" s="653"/>
      <c r="E6" s="653"/>
      <c r="F6" s="653"/>
    </row>
    <row r="8" spans="1:7" ht="37.15" customHeight="1" x14ac:dyDescent="0.2">
      <c r="A8" s="644" t="s">
        <v>183</v>
      </c>
      <c r="B8" s="644"/>
      <c r="C8" s="644"/>
      <c r="D8" s="644"/>
      <c r="E8" s="644"/>
      <c r="F8" s="644"/>
    </row>
    <row r="9" spans="1:7" ht="13.9" customHeight="1" x14ac:dyDescent="0.2">
      <c r="A9" s="654" t="s">
        <v>179</v>
      </c>
      <c r="B9" s="654"/>
      <c r="C9" s="654"/>
      <c r="D9" s="654"/>
      <c r="E9" s="654"/>
      <c r="F9" s="654"/>
      <c r="G9" s="116"/>
    </row>
    <row r="10" spans="1:7" ht="13.9" customHeight="1" x14ac:dyDescent="0.2">
      <c r="A10" s="117"/>
      <c r="B10" s="118"/>
      <c r="C10" s="118"/>
      <c r="D10" s="118"/>
      <c r="E10" s="118"/>
      <c r="F10" s="118"/>
      <c r="G10" s="116"/>
    </row>
    <row r="11" spans="1:7" ht="48.6" customHeight="1" x14ac:dyDescent="0.2">
      <c r="A11" s="108" t="s">
        <v>180</v>
      </c>
      <c r="B11" s="651" t="s">
        <v>188</v>
      </c>
      <c r="C11" s="651"/>
      <c r="D11" s="651"/>
      <c r="E11" s="132" t="e">
        <f>#REF!</f>
        <v>#REF!</v>
      </c>
      <c r="F11" s="132" t="e">
        <f>#REF!</f>
        <v>#REF!</v>
      </c>
    </row>
    <row r="12" spans="1:7" ht="30.6" customHeight="1" x14ac:dyDescent="0.2">
      <c r="A12" s="109" t="s">
        <v>189</v>
      </c>
      <c r="B12" s="651" t="s">
        <v>190</v>
      </c>
      <c r="C12" s="651"/>
      <c r="D12" s="651"/>
      <c r="E12" s="129" t="e">
        <f>E13/E14</f>
        <v>#REF!</v>
      </c>
      <c r="F12" s="129" t="e">
        <f>F13/F14</f>
        <v>#REF!</v>
      </c>
    </row>
    <row r="13" spans="1:7" ht="30.6" customHeight="1" x14ac:dyDescent="0.2">
      <c r="A13" s="109"/>
      <c r="B13" s="645" t="s">
        <v>191</v>
      </c>
      <c r="C13" s="645"/>
      <c r="D13" s="645"/>
      <c r="E13" s="130" t="e">
        <f>#REF!+#REF!</f>
        <v>#REF!</v>
      </c>
      <c r="F13" s="130" t="e">
        <f>#REF!+#REF!</f>
        <v>#REF!</v>
      </c>
    </row>
    <row r="14" spans="1:7" ht="20.65" customHeight="1" x14ac:dyDescent="0.2">
      <c r="A14" s="109"/>
      <c r="B14" s="645" t="s">
        <v>192</v>
      </c>
      <c r="C14" s="645"/>
      <c r="D14" s="645"/>
      <c r="E14" s="130" t="e">
        <f>#REF!</f>
        <v>#REF!</v>
      </c>
      <c r="F14" s="130" t="e">
        <f>#REF!</f>
        <v>#REF!</v>
      </c>
    </row>
    <row r="15" spans="1:7" ht="21.6" customHeight="1" x14ac:dyDescent="0.2">
      <c r="A15" s="110" t="s">
        <v>193</v>
      </c>
      <c r="B15" s="646" t="s">
        <v>194</v>
      </c>
      <c r="C15" s="646"/>
      <c r="D15" s="646"/>
      <c r="E15" s="131" t="e">
        <f>E16/E17</f>
        <v>#REF!</v>
      </c>
      <c r="F15" s="131" t="e">
        <f>F16/F17</f>
        <v>#REF!</v>
      </c>
    </row>
    <row r="16" spans="1:7" ht="22.15" customHeight="1" x14ac:dyDescent="0.2">
      <c r="A16" s="111"/>
      <c r="B16" s="647" t="s">
        <v>195</v>
      </c>
      <c r="C16" s="647"/>
      <c r="D16" s="647"/>
      <c r="E16" s="130" t="e">
        <f>#REF!+#REF!+#REF!+#REF!</f>
        <v>#REF!</v>
      </c>
      <c r="F16" s="130" t="e">
        <f>#REF!+#REF!+#REF!+#REF!</f>
        <v>#REF!</v>
      </c>
    </row>
    <row r="17" spans="1:6" ht="26.65" customHeight="1" x14ac:dyDescent="0.2">
      <c r="A17" s="111"/>
      <c r="B17" s="647" t="s">
        <v>196</v>
      </c>
      <c r="C17" s="647"/>
      <c r="D17" s="647"/>
      <c r="E17" s="130" t="e">
        <f>#REF!</f>
        <v>#REF!</v>
      </c>
      <c r="F17" s="130" t="e">
        <f>#REF!</f>
        <v>#REF!</v>
      </c>
    </row>
    <row r="18" spans="1:6" x14ac:dyDescent="0.2">
      <c r="A18" s="111"/>
      <c r="B18" s="112"/>
      <c r="C18" s="112"/>
      <c r="D18" s="112"/>
      <c r="E18" s="112"/>
      <c r="F18" s="113"/>
    </row>
    <row r="19" spans="1:6" ht="40.15" customHeight="1" x14ac:dyDescent="0.2">
      <c r="A19" s="114" t="s">
        <v>181</v>
      </c>
      <c r="B19" s="648" t="s">
        <v>197</v>
      </c>
      <c r="C19" s="648"/>
      <c r="D19" s="648"/>
      <c r="E19" s="648"/>
      <c r="F19" s="649"/>
    </row>
    <row r="20" spans="1:6" ht="30.6" customHeight="1" x14ac:dyDescent="0.2">
      <c r="A20" s="114" t="s">
        <v>182</v>
      </c>
      <c r="B20" s="648" t="s">
        <v>198</v>
      </c>
      <c r="C20" s="648"/>
      <c r="D20" s="648"/>
      <c r="E20" s="648"/>
      <c r="F20" s="649"/>
    </row>
    <row r="22" spans="1:6" x14ac:dyDescent="0.2">
      <c r="A22" s="650" t="s">
        <v>179</v>
      </c>
      <c r="B22" s="650"/>
      <c r="C22" s="650"/>
      <c r="D22" s="650"/>
      <c r="E22" s="650"/>
      <c r="F22" s="650"/>
    </row>
    <row r="23" spans="1:6" ht="21.6" customHeight="1" x14ac:dyDescent="0.2">
      <c r="A23" s="115"/>
      <c r="B23" s="644" t="s">
        <v>199</v>
      </c>
      <c r="C23" s="644"/>
      <c r="D23" s="644"/>
      <c r="E23" s="644"/>
      <c r="F23" s="644"/>
    </row>
    <row r="24" spans="1:6" ht="15.75" customHeight="1" x14ac:dyDescent="0.2">
      <c r="B24" s="644" t="s">
        <v>200</v>
      </c>
      <c r="C24" s="644"/>
      <c r="D24" s="644"/>
      <c r="E24" s="644"/>
      <c r="F24" s="644"/>
    </row>
    <row r="25" spans="1:6" ht="20.65" customHeight="1" x14ac:dyDescent="0.2">
      <c r="B25" s="644" t="s">
        <v>201</v>
      </c>
      <c r="C25" s="644"/>
      <c r="D25" s="644"/>
      <c r="E25" s="644"/>
      <c r="F25" s="644"/>
    </row>
    <row r="26" spans="1:6" ht="25.9" customHeight="1" x14ac:dyDescent="0.2">
      <c r="B26" s="644" t="s">
        <v>202</v>
      </c>
      <c r="C26" s="644"/>
      <c r="D26" s="644"/>
      <c r="E26" s="644"/>
      <c r="F26" s="644"/>
    </row>
  </sheetData>
  <sheetProtection algorithmName="SHA-512" hashValue="mprIEBcgQHWGlOlxUbdF/652zmP4VdhDpoFerttX/e2UiTwa8302JrqUC49ktwaaf1x/fXiK2yN0ArpzAmeQuA==" saltValue="6HutQLa+JWu+NREy3SZrGA==" spinCount="100000" sheet="1" objects="1" scenarios="1"/>
  <mergeCells count="21">
    <mergeCell ref="A8:F8"/>
    <mergeCell ref="B11:D11"/>
    <mergeCell ref="B12:D12"/>
    <mergeCell ref="B13:D13"/>
    <mergeCell ref="A1:F1"/>
    <mergeCell ref="A3:F3"/>
    <mergeCell ref="A4:F4"/>
    <mergeCell ref="A5:F5"/>
    <mergeCell ref="A6:F6"/>
    <mergeCell ref="A9:F9"/>
    <mergeCell ref="B26:F26"/>
    <mergeCell ref="B14:D14"/>
    <mergeCell ref="B15:D15"/>
    <mergeCell ref="B16:D16"/>
    <mergeCell ref="B17:D17"/>
    <mergeCell ref="B19:F19"/>
    <mergeCell ref="B20:F20"/>
    <mergeCell ref="A22:F22"/>
    <mergeCell ref="B23:F23"/>
    <mergeCell ref="B24:F24"/>
    <mergeCell ref="B25:F25"/>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6982"/>
  <sheetViews>
    <sheetView tabSelected="1" topLeftCell="B13" zoomScale="120" zoomScaleNormal="120" workbookViewId="0">
      <selection activeCell="D28" sqref="D28"/>
    </sheetView>
  </sheetViews>
  <sheetFormatPr defaultColWidth="10.28515625" defaultRowHeight="12" x14ac:dyDescent="0.2"/>
  <cols>
    <col min="1" max="1" width="103.28515625" style="126" customWidth="1"/>
    <col min="2" max="2" width="20.28515625" style="127" customWidth="1"/>
    <col min="3" max="3" width="29.28515625" style="124" customWidth="1"/>
    <col min="4" max="4" width="74.5703125" style="124" customWidth="1"/>
    <col min="5" max="5" width="115.7109375" style="124" customWidth="1"/>
    <col min="6" max="16384" width="10.28515625" style="124"/>
  </cols>
  <sheetData>
    <row r="1" spans="1:4" s="43" customFormat="1" ht="20.100000000000001" customHeight="1" x14ac:dyDescent="0.2">
      <c r="A1" s="225"/>
      <c r="B1" s="103"/>
      <c r="C1" s="103"/>
      <c r="D1" s="103"/>
    </row>
    <row r="2" spans="1:4" s="44" customFormat="1" ht="39" customHeight="1" x14ac:dyDescent="0.2">
      <c r="A2" s="227" t="s">
        <v>148</v>
      </c>
      <c r="B2" s="228" t="s">
        <v>123</v>
      </c>
      <c r="C2" s="228" t="s">
        <v>124</v>
      </c>
      <c r="D2" s="105" t="s">
        <v>177</v>
      </c>
    </row>
    <row r="3" spans="1:4" s="44" customFormat="1" ht="22.9" customHeight="1" x14ac:dyDescent="0.2">
      <c r="A3" s="610" t="s">
        <v>325</v>
      </c>
      <c r="B3" s="226"/>
      <c r="C3" s="226"/>
      <c r="D3" s="105"/>
    </row>
    <row r="4" spans="1:4" s="43" customFormat="1" ht="72" x14ac:dyDescent="0.2">
      <c r="A4" s="611" t="s">
        <v>718</v>
      </c>
      <c r="B4" s="102" t="s">
        <v>302</v>
      </c>
      <c r="C4" s="102" t="s">
        <v>303</v>
      </c>
      <c r="D4" s="103"/>
    </row>
    <row r="5" spans="1:4" s="43" customFormat="1" ht="36" x14ac:dyDescent="0.2">
      <c r="A5" s="229" t="s">
        <v>719</v>
      </c>
      <c r="B5" s="102" t="s">
        <v>302</v>
      </c>
      <c r="C5" s="102" t="s">
        <v>304</v>
      </c>
      <c r="D5" s="332"/>
    </row>
    <row r="6" spans="1:4" s="43" customFormat="1" ht="40.9" customHeight="1" x14ac:dyDescent="0.2">
      <c r="A6" s="229" t="s">
        <v>720</v>
      </c>
      <c r="B6" s="102" t="s">
        <v>302</v>
      </c>
      <c r="C6" s="102" t="s">
        <v>305</v>
      </c>
      <c r="D6" s="332"/>
    </row>
    <row r="7" spans="1:4" s="44" customFormat="1" x14ac:dyDescent="0.2">
      <c r="A7" s="610" t="s">
        <v>326</v>
      </c>
      <c r="B7" s="226"/>
      <c r="C7" s="226"/>
      <c r="D7" s="105"/>
    </row>
    <row r="8" spans="1:4" s="128" customFormat="1" ht="62.1" customHeight="1" x14ac:dyDescent="0.2">
      <c r="A8" s="229" t="s">
        <v>717</v>
      </c>
      <c r="B8" s="320" t="s">
        <v>302</v>
      </c>
      <c r="C8" s="321" t="s">
        <v>306</v>
      </c>
      <c r="D8" s="103"/>
    </row>
    <row r="9" spans="1:4" s="43" customFormat="1" ht="24" x14ac:dyDescent="0.2">
      <c r="A9" s="610" t="s">
        <v>421</v>
      </c>
      <c r="B9" s="226"/>
      <c r="C9" s="226"/>
      <c r="D9" s="103" t="s">
        <v>721</v>
      </c>
    </row>
    <row r="10" spans="1:4" s="43" customFormat="1" ht="48" x14ac:dyDescent="0.2">
      <c r="A10" s="229" t="s">
        <v>722</v>
      </c>
      <c r="B10" s="102" t="s">
        <v>307</v>
      </c>
      <c r="C10" s="102" t="s">
        <v>420</v>
      </c>
      <c r="D10" s="103"/>
    </row>
    <row r="11" spans="1:4" s="43" customFormat="1" ht="170.65" customHeight="1" x14ac:dyDescent="0.2">
      <c r="A11" s="229" t="s">
        <v>724</v>
      </c>
      <c r="B11" s="102" t="s">
        <v>307</v>
      </c>
      <c r="C11" s="102" t="s">
        <v>309</v>
      </c>
      <c r="D11" s="103"/>
    </row>
    <row r="12" spans="1:4" s="43" customFormat="1" ht="180" customHeight="1" x14ac:dyDescent="0.2">
      <c r="A12" s="229" t="s">
        <v>725</v>
      </c>
      <c r="B12" s="102" t="s">
        <v>307</v>
      </c>
      <c r="C12" s="102" t="s">
        <v>422</v>
      </c>
      <c r="D12" s="103"/>
    </row>
    <row r="13" spans="1:4" s="43" customFormat="1" ht="112.15" customHeight="1" x14ac:dyDescent="0.2">
      <c r="A13" s="229" t="s">
        <v>723</v>
      </c>
      <c r="B13" s="102" t="s">
        <v>307</v>
      </c>
      <c r="C13" s="102" t="s">
        <v>310</v>
      </c>
      <c r="D13" s="103"/>
    </row>
    <row r="14" spans="1:4" s="43" customFormat="1" ht="82.9" customHeight="1" x14ac:dyDescent="0.2">
      <c r="A14" s="229" t="s">
        <v>776</v>
      </c>
      <c r="B14" s="102" t="s">
        <v>307</v>
      </c>
      <c r="C14" s="102" t="s">
        <v>777</v>
      </c>
      <c r="D14" s="103"/>
    </row>
    <row r="15" spans="1:4" s="43" customFormat="1" x14ac:dyDescent="0.2">
      <c r="A15" s="610" t="s">
        <v>327</v>
      </c>
      <c r="B15" s="104"/>
      <c r="C15" s="103"/>
      <c r="D15" s="103"/>
    </row>
    <row r="16" spans="1:4" s="43" customFormat="1" ht="63" customHeight="1" x14ac:dyDescent="0.2">
      <c r="A16" s="229" t="s">
        <v>726</v>
      </c>
      <c r="B16" s="102" t="s">
        <v>312</v>
      </c>
      <c r="C16" s="102" t="s">
        <v>423</v>
      </c>
      <c r="D16" s="103"/>
    </row>
    <row r="17" spans="1:4" s="43" customFormat="1" ht="173.1" customHeight="1" x14ac:dyDescent="0.2">
      <c r="A17" s="612" t="s">
        <v>728</v>
      </c>
      <c r="B17" s="102" t="s">
        <v>313</v>
      </c>
      <c r="C17" s="102" t="s">
        <v>425</v>
      </c>
      <c r="D17" s="103" t="s">
        <v>727</v>
      </c>
    </row>
    <row r="18" spans="1:4" s="43" customFormat="1" ht="33" customHeight="1" x14ac:dyDescent="0.2">
      <c r="A18" s="612" t="s">
        <v>166</v>
      </c>
      <c r="B18" s="102" t="s">
        <v>367</v>
      </c>
      <c r="C18" s="102" t="s">
        <v>315</v>
      </c>
      <c r="D18" s="103" t="s">
        <v>426</v>
      </c>
    </row>
    <row r="19" spans="1:4" s="43" customFormat="1" ht="72" x14ac:dyDescent="0.2">
      <c r="A19" s="229" t="s">
        <v>730</v>
      </c>
      <c r="B19" s="102" t="s">
        <v>312</v>
      </c>
      <c r="C19" s="102" t="s">
        <v>316</v>
      </c>
      <c r="D19" s="103" t="s">
        <v>729</v>
      </c>
    </row>
    <row r="20" spans="1:4" x14ac:dyDescent="0.2">
      <c r="A20" s="610" t="s">
        <v>328</v>
      </c>
      <c r="B20" s="125"/>
      <c r="C20" s="123"/>
      <c r="D20" s="123"/>
    </row>
    <row r="21" spans="1:4" s="43" customFormat="1" ht="240" x14ac:dyDescent="0.2">
      <c r="A21" s="229" t="s">
        <v>731</v>
      </c>
      <c r="B21" s="328" t="s">
        <v>302</v>
      </c>
      <c r="C21" s="328" t="s">
        <v>317</v>
      </c>
      <c r="D21" s="103" t="s">
        <v>428</v>
      </c>
    </row>
    <row r="22" spans="1:4" s="43" customFormat="1" ht="216" x14ac:dyDescent="0.2">
      <c r="A22" s="229" t="s">
        <v>732</v>
      </c>
      <c r="B22" s="328" t="s">
        <v>302</v>
      </c>
      <c r="C22" s="226" t="s">
        <v>318</v>
      </c>
      <c r="D22" s="103" t="s">
        <v>428</v>
      </c>
    </row>
    <row r="23" spans="1:4" s="43" customFormat="1" ht="127.15" customHeight="1" x14ac:dyDescent="0.2">
      <c r="A23" s="229" t="s">
        <v>733</v>
      </c>
      <c r="B23" s="102" t="s">
        <v>319</v>
      </c>
      <c r="C23" s="102" t="s">
        <v>320</v>
      </c>
      <c r="D23" s="103"/>
    </row>
    <row r="24" spans="1:4" s="43" customFormat="1" ht="60" x14ac:dyDescent="0.2">
      <c r="A24" s="229" t="s">
        <v>734</v>
      </c>
      <c r="B24" s="102" t="s">
        <v>302</v>
      </c>
      <c r="C24" s="102" t="s">
        <v>321</v>
      </c>
      <c r="D24" s="103" t="s">
        <v>735</v>
      </c>
    </row>
    <row r="25" spans="1:4" s="43" customFormat="1" x14ac:dyDescent="0.2">
      <c r="A25" s="610" t="s">
        <v>329</v>
      </c>
      <c r="B25" s="226"/>
      <c r="C25" s="226"/>
      <c r="D25" s="103"/>
    </row>
    <row r="26" spans="1:4" s="43" customFormat="1" ht="48" x14ac:dyDescent="0.2">
      <c r="A26" s="229" t="s">
        <v>736</v>
      </c>
      <c r="B26" s="102" t="s">
        <v>307</v>
      </c>
      <c r="C26" s="102" t="s">
        <v>322</v>
      </c>
      <c r="D26" s="103"/>
    </row>
    <row r="27" spans="1:4" s="43" customFormat="1" x14ac:dyDescent="0.2">
      <c r="A27" s="331" t="s">
        <v>752</v>
      </c>
      <c r="B27" s="102"/>
      <c r="C27" s="102"/>
      <c r="D27" s="103"/>
    </row>
    <row r="28" spans="1:4" s="43" customFormat="1" ht="132" customHeight="1" x14ac:dyDescent="0.2">
      <c r="A28" s="229" t="s">
        <v>753</v>
      </c>
      <c r="B28" s="102" t="s">
        <v>775</v>
      </c>
      <c r="C28" s="102" t="s">
        <v>754</v>
      </c>
      <c r="D28" s="103" t="s">
        <v>781</v>
      </c>
    </row>
    <row r="29" spans="1:4" ht="23.65" customHeight="1" x14ac:dyDescent="0.2">
      <c r="A29" s="610" t="s">
        <v>751</v>
      </c>
      <c r="D29" s="103"/>
    </row>
    <row r="30" spans="1:4" ht="120" customHeight="1" x14ac:dyDescent="0.2">
      <c r="A30" s="229" t="s">
        <v>737</v>
      </c>
      <c r="B30" s="102" t="s">
        <v>307</v>
      </c>
      <c r="C30" s="338" t="s">
        <v>749</v>
      </c>
      <c r="D30" s="103"/>
    </row>
    <row r="31" spans="1:4" ht="65.45" customHeight="1" x14ac:dyDescent="0.2">
      <c r="A31" s="610" t="s">
        <v>738</v>
      </c>
      <c r="B31" s="102"/>
      <c r="C31" s="102"/>
      <c r="D31" s="103"/>
    </row>
    <row r="32" spans="1:4" x14ac:dyDescent="0.2">
      <c r="A32" s="610" t="s">
        <v>739</v>
      </c>
      <c r="B32" s="102"/>
      <c r="C32" s="102"/>
      <c r="D32" s="103"/>
    </row>
    <row r="33" spans="1:4" ht="24" x14ac:dyDescent="0.2">
      <c r="A33" s="610" t="s">
        <v>740</v>
      </c>
      <c r="B33" s="102"/>
      <c r="C33" s="102"/>
      <c r="D33" s="103"/>
    </row>
    <row r="34" spans="1:4" x14ac:dyDescent="0.2">
      <c r="A34" s="229"/>
      <c r="B34" s="102"/>
      <c r="C34" s="102"/>
      <c r="D34" s="103"/>
    </row>
    <row r="35" spans="1:4" x14ac:dyDescent="0.2">
      <c r="A35" s="229"/>
      <c r="B35" s="102"/>
      <c r="C35" s="102"/>
      <c r="D35" s="103"/>
    </row>
    <row r="6982" spans="5:5" x14ac:dyDescent="0.2">
      <c r="E6982" s="124" t="s">
        <v>149</v>
      </c>
    </row>
  </sheetData>
  <pageMargins left="0.2" right="0.2" top="0.25" bottom="0.25" header="0.25" footer="0.25"/>
  <pageSetup scale="65"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aie7"/>
  <dimension ref="A1:M117"/>
  <sheetViews>
    <sheetView topLeftCell="A67" workbookViewId="0">
      <selection activeCell="B72" sqref="B72"/>
    </sheetView>
  </sheetViews>
  <sheetFormatPr defaultColWidth="8.85546875" defaultRowHeight="12" x14ac:dyDescent="0.2"/>
  <cols>
    <col min="1" max="1" width="5.28515625" style="265" customWidth="1"/>
    <col min="2" max="2" width="23.42578125" style="266" customWidth="1"/>
    <col min="3" max="3" width="15.7109375" style="236" customWidth="1"/>
    <col min="4" max="4" width="13.28515625" style="236" customWidth="1"/>
    <col min="5" max="5" width="14.7109375" style="236" customWidth="1"/>
    <col min="6" max="6" width="3" style="236" hidden="1" customWidth="1"/>
    <col min="7" max="7" width="15.140625" style="236" customWidth="1"/>
    <col min="8" max="8" width="15.28515625" style="236" customWidth="1"/>
    <col min="9" max="9" width="15.7109375" style="236" customWidth="1"/>
    <col min="10" max="10" width="11.5703125" style="236" customWidth="1"/>
    <col min="11" max="11" width="14" style="236" customWidth="1"/>
    <col min="12" max="12" width="13.28515625" style="236" customWidth="1"/>
    <col min="13" max="13" width="12" style="236" bestFit="1" customWidth="1"/>
    <col min="14" max="16384" width="8.85546875" style="236"/>
  </cols>
  <sheetData>
    <row r="1" spans="1:12" x14ac:dyDescent="0.2">
      <c r="A1" s="658"/>
      <c r="B1" s="658"/>
      <c r="C1" s="658"/>
      <c r="D1" s="658"/>
      <c r="E1" s="658"/>
      <c r="F1" s="658"/>
      <c r="G1" s="658"/>
      <c r="H1" s="658"/>
      <c r="I1" s="658"/>
      <c r="J1" s="658"/>
      <c r="K1" s="658"/>
      <c r="L1" s="658"/>
    </row>
    <row r="2" spans="1:12" x14ac:dyDescent="0.2">
      <c r="A2" s="661" t="s">
        <v>300</v>
      </c>
      <c r="B2" s="661"/>
      <c r="C2" s="661"/>
      <c r="D2" s="661"/>
      <c r="E2" s="661"/>
      <c r="F2" s="661"/>
      <c r="G2" s="661"/>
      <c r="H2" s="661"/>
      <c r="I2" s="661"/>
      <c r="J2" s="661"/>
      <c r="K2" s="661"/>
      <c r="L2" s="661"/>
    </row>
    <row r="3" spans="1:12" x14ac:dyDescent="0.2">
      <c r="A3" s="659"/>
      <c r="B3" s="660"/>
      <c r="C3" s="660"/>
      <c r="D3" s="660"/>
      <c r="E3" s="660"/>
      <c r="F3" s="660"/>
      <c r="G3" s="660"/>
      <c r="H3" s="660"/>
      <c r="I3" s="660"/>
      <c r="J3" s="660"/>
      <c r="K3" s="660"/>
      <c r="L3" s="660"/>
    </row>
    <row r="4" spans="1:12" ht="55.15" customHeight="1" x14ac:dyDescent="0.2">
      <c r="A4" s="662" t="s">
        <v>65</v>
      </c>
      <c r="B4" s="662" t="s">
        <v>66</v>
      </c>
      <c r="C4" s="237" t="s">
        <v>67</v>
      </c>
      <c r="D4" s="132" t="s">
        <v>68</v>
      </c>
      <c r="E4" s="237" t="s">
        <v>69</v>
      </c>
      <c r="G4" s="237" t="s">
        <v>112</v>
      </c>
      <c r="H4" s="132" t="s">
        <v>59</v>
      </c>
      <c r="I4" s="237" t="s">
        <v>114</v>
      </c>
      <c r="J4" s="237" t="s">
        <v>113</v>
      </c>
      <c r="K4" s="132" t="s">
        <v>96</v>
      </c>
      <c r="L4" s="237" t="s">
        <v>115</v>
      </c>
    </row>
    <row r="5" spans="1:12" x14ac:dyDescent="0.2">
      <c r="A5" s="662"/>
      <c r="B5" s="662"/>
      <c r="C5" s="237" t="s">
        <v>70</v>
      </c>
      <c r="D5" s="132" t="s">
        <v>70</v>
      </c>
      <c r="E5" s="237" t="s">
        <v>70</v>
      </c>
      <c r="G5" s="237" t="s">
        <v>70</v>
      </c>
      <c r="H5" s="132" t="s">
        <v>70</v>
      </c>
      <c r="I5" s="237" t="s">
        <v>70</v>
      </c>
      <c r="J5" s="237" t="s">
        <v>70</v>
      </c>
      <c r="K5" s="132" t="s">
        <v>70</v>
      </c>
      <c r="L5" s="237" t="s">
        <v>70</v>
      </c>
    </row>
    <row r="6" spans="1:12" x14ac:dyDescent="0.2">
      <c r="A6" s="238" t="s">
        <v>71</v>
      </c>
      <c r="B6" s="239" t="s">
        <v>72</v>
      </c>
      <c r="C6" s="238" t="s">
        <v>73</v>
      </c>
      <c r="D6" s="238" t="s">
        <v>74</v>
      </c>
      <c r="E6" s="238" t="s">
        <v>75</v>
      </c>
      <c r="G6" s="240">
        <f>E6+1</f>
        <v>6</v>
      </c>
      <c r="H6" s="240">
        <f>G6+1</f>
        <v>7</v>
      </c>
      <c r="I6" s="240">
        <f>H6+1</f>
        <v>8</v>
      </c>
      <c r="J6" s="240">
        <f>I6+1</f>
        <v>9</v>
      </c>
      <c r="K6" s="240">
        <f>J6+1</f>
        <v>10</v>
      </c>
      <c r="L6" s="240">
        <f>K6+1</f>
        <v>11</v>
      </c>
    </row>
    <row r="7" spans="1:12" x14ac:dyDescent="0.2">
      <c r="A7" s="655" t="s">
        <v>76</v>
      </c>
      <c r="B7" s="655"/>
      <c r="C7" s="655"/>
      <c r="D7" s="655"/>
      <c r="E7" s="655"/>
      <c r="G7" s="241"/>
      <c r="H7" s="241"/>
      <c r="I7" s="241"/>
      <c r="J7" s="241"/>
      <c r="K7" s="241"/>
      <c r="L7" s="241"/>
    </row>
    <row r="8" spans="1:12" s="246" customFormat="1" x14ac:dyDescent="0.2">
      <c r="A8" s="242" t="s">
        <v>7</v>
      </c>
      <c r="B8" s="243" t="s">
        <v>77</v>
      </c>
      <c r="C8" s="244">
        <f>G8+J8</f>
        <v>0</v>
      </c>
      <c r="D8" s="244">
        <f>H8+K8</f>
        <v>0</v>
      </c>
      <c r="E8" s="245">
        <f>C8+D8</f>
        <v>0</v>
      </c>
      <c r="G8" s="251">
        <v>0</v>
      </c>
      <c r="H8" s="251">
        <v>0</v>
      </c>
      <c r="I8" s="249">
        <f>G8+H8</f>
        <v>0</v>
      </c>
      <c r="J8" s="252">
        <v>0</v>
      </c>
      <c r="K8" s="252">
        <v>0</v>
      </c>
      <c r="L8" s="249">
        <f>J8+K8</f>
        <v>0</v>
      </c>
    </row>
    <row r="9" spans="1:12" s="250" customFormat="1" ht="23.25" customHeight="1" x14ac:dyDescent="0.2">
      <c r="A9" s="247" t="s">
        <v>8</v>
      </c>
      <c r="B9" s="248" t="s">
        <v>9</v>
      </c>
      <c r="C9" s="244">
        <f t="shared" ref="C9:D11" si="0">G9+J9</f>
        <v>0</v>
      </c>
      <c r="D9" s="244">
        <f t="shared" si="0"/>
        <v>0</v>
      </c>
      <c r="E9" s="249">
        <f>C9+D9</f>
        <v>0</v>
      </c>
      <c r="G9" s="251">
        <v>0</v>
      </c>
      <c r="H9" s="251">
        <v>0</v>
      </c>
      <c r="I9" s="249">
        <f>G9+H9</f>
        <v>0</v>
      </c>
      <c r="J9" s="252">
        <v>0</v>
      </c>
      <c r="K9" s="252">
        <v>0</v>
      </c>
      <c r="L9" s="249">
        <f>J9+K9</f>
        <v>0</v>
      </c>
    </row>
    <row r="10" spans="1:12" s="250" customFormat="1" ht="36" x14ac:dyDescent="0.2">
      <c r="A10" s="247" t="s">
        <v>78</v>
      </c>
      <c r="B10" s="248" t="s">
        <v>79</v>
      </c>
      <c r="C10" s="244">
        <f t="shared" si="0"/>
        <v>0</v>
      </c>
      <c r="D10" s="244">
        <f t="shared" si="0"/>
        <v>0</v>
      </c>
      <c r="E10" s="249">
        <f>C10+D10</f>
        <v>0</v>
      </c>
      <c r="G10" s="251">
        <v>0</v>
      </c>
      <c r="H10" s="251">
        <v>0</v>
      </c>
      <c r="I10" s="249">
        <f>G10+H10</f>
        <v>0</v>
      </c>
      <c r="J10" s="252">
        <v>0</v>
      </c>
      <c r="K10" s="252">
        <v>0</v>
      </c>
      <c r="L10" s="249">
        <f>J10+K10</f>
        <v>0</v>
      </c>
    </row>
    <row r="11" spans="1:12" s="250" customFormat="1" ht="46.5" customHeight="1" x14ac:dyDescent="0.2">
      <c r="A11" s="247" t="s">
        <v>80</v>
      </c>
      <c r="B11" s="248" t="s">
        <v>81</v>
      </c>
      <c r="C11" s="244">
        <f t="shared" si="0"/>
        <v>0</v>
      </c>
      <c r="D11" s="244">
        <f t="shared" si="0"/>
        <v>0</v>
      </c>
      <c r="E11" s="249">
        <f>C11+D11</f>
        <v>0</v>
      </c>
      <c r="G11" s="251">
        <v>0</v>
      </c>
      <c r="H11" s="251">
        <v>0</v>
      </c>
      <c r="I11" s="249">
        <f>G11+H11</f>
        <v>0</v>
      </c>
      <c r="J11" s="252">
        <v>0</v>
      </c>
      <c r="K11" s="252">
        <v>0</v>
      </c>
      <c r="L11" s="249">
        <f>J11+K11</f>
        <v>0</v>
      </c>
    </row>
    <row r="12" spans="1:12" x14ac:dyDescent="0.2">
      <c r="A12" s="655" t="s">
        <v>82</v>
      </c>
      <c r="B12" s="655"/>
      <c r="C12" s="253">
        <f>SUM(C8:C11)</f>
        <v>0</v>
      </c>
      <c r="D12" s="253">
        <f>SUM(D8:D11)</f>
        <v>0</v>
      </c>
      <c r="E12" s="253">
        <f>SUM(E8:E11)</f>
        <v>0</v>
      </c>
      <c r="F12" s="254"/>
      <c r="G12" s="253">
        <f t="shared" ref="G12:L12" si="1">SUM(G8:G11)</f>
        <v>0</v>
      </c>
      <c r="H12" s="253">
        <f t="shared" si="1"/>
        <v>0</v>
      </c>
      <c r="I12" s="253">
        <f t="shared" si="1"/>
        <v>0</v>
      </c>
      <c r="J12" s="253">
        <f t="shared" si="1"/>
        <v>0</v>
      </c>
      <c r="K12" s="253">
        <f t="shared" si="1"/>
        <v>0</v>
      </c>
      <c r="L12" s="253">
        <f t="shared" si="1"/>
        <v>0</v>
      </c>
    </row>
    <row r="13" spans="1:12" x14ac:dyDescent="0.2">
      <c r="A13" s="656" t="s">
        <v>83</v>
      </c>
      <c r="B13" s="655"/>
      <c r="C13" s="655"/>
      <c r="D13" s="655"/>
      <c r="E13" s="655"/>
      <c r="G13" s="255"/>
      <c r="H13" s="255"/>
      <c r="I13" s="255"/>
      <c r="J13" s="255"/>
      <c r="K13" s="255"/>
      <c r="L13" s="255"/>
    </row>
    <row r="14" spans="1:12" ht="48" x14ac:dyDescent="0.2">
      <c r="A14" s="238" t="s">
        <v>11</v>
      </c>
      <c r="B14" s="256" t="s">
        <v>97</v>
      </c>
      <c r="C14" s="244">
        <f>G14+J14</f>
        <v>0</v>
      </c>
      <c r="D14" s="244">
        <f>H14+K14</f>
        <v>0</v>
      </c>
      <c r="E14" s="255">
        <f>C14+D14</f>
        <v>0</v>
      </c>
      <c r="G14" s="251">
        <v>0</v>
      </c>
      <c r="H14" s="251">
        <f>G14*19%</f>
        <v>0</v>
      </c>
      <c r="I14" s="255">
        <f>G14+H14</f>
        <v>0</v>
      </c>
      <c r="J14" s="251">
        <v>0</v>
      </c>
      <c r="K14" s="251">
        <f>J14*19%</f>
        <v>0</v>
      </c>
      <c r="L14" s="255">
        <f>J14+K14</f>
        <v>0</v>
      </c>
    </row>
    <row r="15" spans="1:12" x14ac:dyDescent="0.2">
      <c r="A15" s="655" t="s">
        <v>84</v>
      </c>
      <c r="B15" s="655"/>
      <c r="C15" s="253">
        <f>SUM(C14:C14)</f>
        <v>0</v>
      </c>
      <c r="D15" s="253">
        <f t="shared" ref="D15:L15" si="2">SUM(D14:D14)</f>
        <v>0</v>
      </c>
      <c r="E15" s="253">
        <f t="shared" si="2"/>
        <v>0</v>
      </c>
      <c r="F15" s="254"/>
      <c r="G15" s="253">
        <f t="shared" si="2"/>
        <v>0</v>
      </c>
      <c r="H15" s="253">
        <f t="shared" si="2"/>
        <v>0</v>
      </c>
      <c r="I15" s="253">
        <f t="shared" si="2"/>
        <v>0</v>
      </c>
      <c r="J15" s="253">
        <f t="shared" si="2"/>
        <v>0</v>
      </c>
      <c r="K15" s="253">
        <f t="shared" si="2"/>
        <v>0</v>
      </c>
      <c r="L15" s="253">
        <f t="shared" si="2"/>
        <v>0</v>
      </c>
    </row>
    <row r="16" spans="1:12" x14ac:dyDescent="0.2">
      <c r="A16" s="656" t="s">
        <v>203</v>
      </c>
      <c r="B16" s="655"/>
      <c r="C16" s="655"/>
      <c r="D16" s="655"/>
      <c r="E16" s="655"/>
      <c r="G16" s="255"/>
      <c r="H16" s="255"/>
      <c r="I16" s="255"/>
      <c r="J16" s="255"/>
      <c r="K16" s="255"/>
      <c r="L16" s="255"/>
    </row>
    <row r="17" spans="1:12" s="250" customFormat="1" x14ac:dyDescent="0.2">
      <c r="A17" s="247" t="s">
        <v>126</v>
      </c>
      <c r="B17" s="248" t="s">
        <v>85</v>
      </c>
      <c r="C17" s="257">
        <f>SUM(C18:C20)</f>
        <v>0</v>
      </c>
      <c r="D17" s="257">
        <f t="shared" ref="D17:L17" si="3">SUM(D18:D20)</f>
        <v>0</v>
      </c>
      <c r="E17" s="257">
        <f t="shared" si="3"/>
        <v>0</v>
      </c>
      <c r="F17" s="258"/>
      <c r="G17" s="257">
        <f t="shared" si="3"/>
        <v>0</v>
      </c>
      <c r="H17" s="257">
        <f t="shared" si="3"/>
        <v>0</v>
      </c>
      <c r="I17" s="257">
        <f t="shared" si="3"/>
        <v>0</v>
      </c>
      <c r="J17" s="257">
        <f t="shared" si="3"/>
        <v>0</v>
      </c>
      <c r="K17" s="257">
        <f t="shared" si="3"/>
        <v>0</v>
      </c>
      <c r="L17" s="257">
        <f t="shared" si="3"/>
        <v>0</v>
      </c>
    </row>
    <row r="18" spans="1:12" s="250" customFormat="1" x14ac:dyDescent="0.2">
      <c r="A18" s="247" t="s">
        <v>204</v>
      </c>
      <c r="B18" s="248" t="s">
        <v>116</v>
      </c>
      <c r="C18" s="244">
        <f t="shared" ref="C18:C22" si="4">G18+J18</f>
        <v>0</v>
      </c>
      <c r="D18" s="244">
        <f t="shared" ref="D18:D22" si="5">H18+K18</f>
        <v>0</v>
      </c>
      <c r="E18" s="249">
        <f t="shared" ref="E18:E22" si="6">C18+D18</f>
        <v>0</v>
      </c>
      <c r="G18" s="251">
        <v>0</v>
      </c>
      <c r="H18" s="251">
        <f t="shared" ref="H18:H22" si="7">G18*19%</f>
        <v>0</v>
      </c>
      <c r="I18" s="249">
        <f t="shared" ref="I18:I22" si="8">G18+H18</f>
        <v>0</v>
      </c>
      <c r="J18" s="252">
        <v>0</v>
      </c>
      <c r="K18" s="252">
        <f t="shared" ref="K18:K22" si="9">J18*19%</f>
        <v>0</v>
      </c>
      <c r="L18" s="249">
        <f t="shared" ref="L18:L22" si="10">J18+K18</f>
        <v>0</v>
      </c>
    </row>
    <row r="19" spans="1:12" s="250" customFormat="1" ht="24" x14ac:dyDescent="0.2">
      <c r="A19" s="247" t="s">
        <v>205</v>
      </c>
      <c r="B19" s="248" t="s">
        <v>128</v>
      </c>
      <c r="C19" s="244">
        <f t="shared" si="4"/>
        <v>0</v>
      </c>
      <c r="D19" s="244">
        <f t="shared" si="5"/>
        <v>0</v>
      </c>
      <c r="E19" s="249">
        <f t="shared" si="6"/>
        <v>0</v>
      </c>
      <c r="G19" s="251">
        <v>0</v>
      </c>
      <c r="H19" s="251">
        <f t="shared" si="7"/>
        <v>0</v>
      </c>
      <c r="I19" s="249">
        <f t="shared" si="8"/>
        <v>0</v>
      </c>
      <c r="J19" s="252">
        <v>0</v>
      </c>
      <c r="K19" s="252">
        <f t="shared" si="9"/>
        <v>0</v>
      </c>
      <c r="L19" s="249">
        <f t="shared" si="10"/>
        <v>0</v>
      </c>
    </row>
    <row r="20" spans="1:12" s="250" customFormat="1" x14ac:dyDescent="0.2">
      <c r="A20" s="247" t="s">
        <v>206</v>
      </c>
      <c r="B20" s="248" t="s">
        <v>98</v>
      </c>
      <c r="C20" s="244">
        <f t="shared" si="4"/>
        <v>0</v>
      </c>
      <c r="D20" s="244">
        <f t="shared" si="5"/>
        <v>0</v>
      </c>
      <c r="E20" s="249">
        <f t="shared" si="6"/>
        <v>0</v>
      </c>
      <c r="G20" s="251">
        <v>0</v>
      </c>
      <c r="H20" s="251">
        <f t="shared" si="7"/>
        <v>0</v>
      </c>
      <c r="I20" s="249">
        <f t="shared" si="8"/>
        <v>0</v>
      </c>
      <c r="J20" s="252">
        <v>0</v>
      </c>
      <c r="K20" s="252">
        <f t="shared" si="9"/>
        <v>0</v>
      </c>
      <c r="L20" s="249">
        <f t="shared" si="10"/>
        <v>0</v>
      </c>
    </row>
    <row r="21" spans="1:12" s="250" customFormat="1" ht="48" x14ac:dyDescent="0.2">
      <c r="A21" s="247" t="s">
        <v>207</v>
      </c>
      <c r="B21" s="248" t="s">
        <v>129</v>
      </c>
      <c r="C21" s="244">
        <f t="shared" si="4"/>
        <v>0</v>
      </c>
      <c r="D21" s="244">
        <f t="shared" si="5"/>
        <v>0</v>
      </c>
      <c r="E21" s="249">
        <f t="shared" si="6"/>
        <v>0</v>
      </c>
      <c r="G21" s="251">
        <v>0</v>
      </c>
      <c r="H21" s="251">
        <f t="shared" si="7"/>
        <v>0</v>
      </c>
      <c r="I21" s="249">
        <f t="shared" si="8"/>
        <v>0</v>
      </c>
      <c r="J21" s="252">
        <v>0</v>
      </c>
      <c r="K21" s="252">
        <f t="shared" si="9"/>
        <v>0</v>
      </c>
      <c r="L21" s="249">
        <f t="shared" si="10"/>
        <v>0</v>
      </c>
    </row>
    <row r="22" spans="1:12" s="250" customFormat="1" x14ac:dyDescent="0.2">
      <c r="A22" s="247" t="s">
        <v>208</v>
      </c>
      <c r="B22" s="248" t="s">
        <v>242</v>
      </c>
      <c r="C22" s="244">
        <f t="shared" si="4"/>
        <v>0</v>
      </c>
      <c r="D22" s="244">
        <f t="shared" si="5"/>
        <v>0</v>
      </c>
      <c r="E22" s="249">
        <f t="shared" si="6"/>
        <v>0</v>
      </c>
      <c r="G22" s="251">
        <v>0</v>
      </c>
      <c r="H22" s="251">
        <f t="shared" si="7"/>
        <v>0</v>
      </c>
      <c r="I22" s="249">
        <f t="shared" si="8"/>
        <v>0</v>
      </c>
      <c r="J22" s="252">
        <v>0</v>
      </c>
      <c r="K22" s="252">
        <f t="shared" si="9"/>
        <v>0</v>
      </c>
      <c r="L22" s="249">
        <f t="shared" si="10"/>
        <v>0</v>
      </c>
    </row>
    <row r="23" spans="1:12" s="250" customFormat="1" x14ac:dyDescent="0.2">
      <c r="A23" s="247" t="s">
        <v>217</v>
      </c>
      <c r="B23" s="248" t="s">
        <v>86</v>
      </c>
      <c r="C23" s="257">
        <f>SUM(C24:C29)</f>
        <v>0</v>
      </c>
      <c r="D23" s="257">
        <f t="shared" ref="D23:L23" si="11">SUM(D24:D29)</f>
        <v>0</v>
      </c>
      <c r="E23" s="257">
        <f t="shared" si="11"/>
        <v>0</v>
      </c>
      <c r="F23" s="258"/>
      <c r="G23" s="257">
        <f t="shared" si="11"/>
        <v>0</v>
      </c>
      <c r="H23" s="257">
        <f t="shared" si="11"/>
        <v>0</v>
      </c>
      <c r="I23" s="257">
        <f t="shared" si="11"/>
        <v>0</v>
      </c>
      <c r="J23" s="257">
        <f t="shared" si="11"/>
        <v>0</v>
      </c>
      <c r="K23" s="257">
        <f t="shared" si="11"/>
        <v>0</v>
      </c>
      <c r="L23" s="257">
        <f t="shared" si="11"/>
        <v>0</v>
      </c>
    </row>
    <row r="24" spans="1:12" s="250" customFormat="1" x14ac:dyDescent="0.2">
      <c r="A24" s="247" t="s">
        <v>243</v>
      </c>
      <c r="B24" s="248" t="s">
        <v>117</v>
      </c>
      <c r="C24" s="244">
        <f t="shared" ref="C24:D29" si="12">G24+J24</f>
        <v>0</v>
      </c>
      <c r="D24" s="244">
        <f t="shared" si="12"/>
        <v>0</v>
      </c>
      <c r="E24" s="249">
        <f t="shared" ref="E24:E29" si="13">C24+D24</f>
        <v>0</v>
      </c>
      <c r="G24" s="252">
        <v>0</v>
      </c>
      <c r="H24" s="252">
        <f t="shared" ref="H24:H30" si="14">G24*19%</f>
        <v>0</v>
      </c>
      <c r="I24" s="249">
        <f t="shared" ref="I24:I30" si="15">G24+H24</f>
        <v>0</v>
      </c>
      <c r="J24" s="252">
        <v>0</v>
      </c>
      <c r="K24" s="252">
        <f t="shared" ref="K24:K30" si="16">J24*19%</f>
        <v>0</v>
      </c>
      <c r="L24" s="249">
        <f t="shared" ref="L24:L30" si="17">J24+K24</f>
        <v>0</v>
      </c>
    </row>
    <row r="25" spans="1:12" s="250" customFormat="1" ht="16.5" customHeight="1" x14ac:dyDescent="0.2">
      <c r="A25" s="247" t="s">
        <v>244</v>
      </c>
      <c r="B25" s="248" t="s">
        <v>118</v>
      </c>
      <c r="C25" s="244">
        <f t="shared" si="12"/>
        <v>0</v>
      </c>
      <c r="D25" s="244">
        <f t="shared" si="12"/>
        <v>0</v>
      </c>
      <c r="E25" s="249">
        <f t="shared" si="13"/>
        <v>0</v>
      </c>
      <c r="G25" s="252">
        <v>0</v>
      </c>
      <c r="H25" s="252">
        <f t="shared" si="14"/>
        <v>0</v>
      </c>
      <c r="I25" s="249">
        <f t="shared" si="15"/>
        <v>0</v>
      </c>
      <c r="J25" s="252">
        <v>0</v>
      </c>
      <c r="K25" s="252">
        <f t="shared" si="16"/>
        <v>0</v>
      </c>
      <c r="L25" s="249">
        <f t="shared" si="17"/>
        <v>0</v>
      </c>
    </row>
    <row r="26" spans="1:12" s="250" customFormat="1" ht="35.25" customHeight="1" x14ac:dyDescent="0.2">
      <c r="A26" s="247" t="s">
        <v>245</v>
      </c>
      <c r="B26" s="248" t="s">
        <v>119</v>
      </c>
      <c r="C26" s="244">
        <f t="shared" si="12"/>
        <v>0</v>
      </c>
      <c r="D26" s="244">
        <f t="shared" si="12"/>
        <v>0</v>
      </c>
      <c r="E26" s="249">
        <f t="shared" si="13"/>
        <v>0</v>
      </c>
      <c r="G26" s="252">
        <v>0</v>
      </c>
      <c r="H26" s="252">
        <f t="shared" si="14"/>
        <v>0</v>
      </c>
      <c r="I26" s="249">
        <f t="shared" si="15"/>
        <v>0</v>
      </c>
      <c r="J26" s="252">
        <v>0</v>
      </c>
      <c r="K26" s="252">
        <f t="shared" si="16"/>
        <v>0</v>
      </c>
      <c r="L26" s="249">
        <f t="shared" si="17"/>
        <v>0</v>
      </c>
    </row>
    <row r="27" spans="1:12" s="250" customFormat="1" ht="60" x14ac:dyDescent="0.2">
      <c r="A27" s="247" t="s">
        <v>246</v>
      </c>
      <c r="B27" s="248" t="s">
        <v>130</v>
      </c>
      <c r="C27" s="244">
        <f t="shared" si="12"/>
        <v>0</v>
      </c>
      <c r="D27" s="244">
        <f t="shared" si="12"/>
        <v>0</v>
      </c>
      <c r="E27" s="249">
        <f t="shared" si="13"/>
        <v>0</v>
      </c>
      <c r="G27" s="252">
        <v>0</v>
      </c>
      <c r="H27" s="252">
        <f t="shared" si="14"/>
        <v>0</v>
      </c>
      <c r="I27" s="249">
        <f t="shared" si="15"/>
        <v>0</v>
      </c>
      <c r="J27" s="252">
        <v>0</v>
      </c>
      <c r="K27" s="252">
        <f t="shared" si="16"/>
        <v>0</v>
      </c>
      <c r="L27" s="249">
        <f t="shared" si="17"/>
        <v>0</v>
      </c>
    </row>
    <row r="28" spans="1:12" s="250" customFormat="1" ht="36" x14ac:dyDescent="0.2">
      <c r="A28" s="247" t="s">
        <v>247</v>
      </c>
      <c r="B28" s="248" t="s">
        <v>131</v>
      </c>
      <c r="C28" s="244">
        <f t="shared" si="12"/>
        <v>0</v>
      </c>
      <c r="D28" s="244">
        <f t="shared" si="12"/>
        <v>0</v>
      </c>
      <c r="E28" s="249">
        <f t="shared" si="13"/>
        <v>0</v>
      </c>
      <c r="G28" s="252">
        <v>0</v>
      </c>
      <c r="H28" s="252">
        <f t="shared" si="14"/>
        <v>0</v>
      </c>
      <c r="I28" s="249">
        <f t="shared" si="15"/>
        <v>0</v>
      </c>
      <c r="J28" s="252">
        <v>0</v>
      </c>
      <c r="K28" s="252">
        <f t="shared" si="16"/>
        <v>0</v>
      </c>
      <c r="L28" s="249">
        <f t="shared" si="17"/>
        <v>0</v>
      </c>
    </row>
    <row r="29" spans="1:12" s="250" customFormat="1" ht="24" x14ac:dyDescent="0.2">
      <c r="A29" s="247" t="s">
        <v>268</v>
      </c>
      <c r="B29" s="248" t="s">
        <v>120</v>
      </c>
      <c r="C29" s="244">
        <f t="shared" si="12"/>
        <v>0</v>
      </c>
      <c r="D29" s="244">
        <f t="shared" si="12"/>
        <v>0</v>
      </c>
      <c r="E29" s="249">
        <f t="shared" si="13"/>
        <v>0</v>
      </c>
      <c r="G29" s="251">
        <v>0</v>
      </c>
      <c r="H29" s="251">
        <f t="shared" si="14"/>
        <v>0</v>
      </c>
      <c r="I29" s="249">
        <f t="shared" si="15"/>
        <v>0</v>
      </c>
      <c r="J29" s="251">
        <v>0</v>
      </c>
      <c r="K29" s="251">
        <f t="shared" si="16"/>
        <v>0</v>
      </c>
      <c r="L29" s="249">
        <f t="shared" si="17"/>
        <v>0</v>
      </c>
    </row>
    <row r="30" spans="1:12" s="250" customFormat="1" ht="24" x14ac:dyDescent="0.2">
      <c r="A30" s="247" t="s">
        <v>248</v>
      </c>
      <c r="B30" s="248" t="s">
        <v>269</v>
      </c>
      <c r="C30" s="244">
        <f>G30+J30</f>
        <v>0</v>
      </c>
      <c r="D30" s="244">
        <f>H30+K30</f>
        <v>0</v>
      </c>
      <c r="E30" s="249">
        <f>C30+D30</f>
        <v>0</v>
      </c>
      <c r="G30" s="252">
        <v>0</v>
      </c>
      <c r="H30" s="252">
        <f t="shared" si="14"/>
        <v>0</v>
      </c>
      <c r="I30" s="249">
        <f t="shared" si="15"/>
        <v>0</v>
      </c>
      <c r="J30" s="252">
        <v>0</v>
      </c>
      <c r="K30" s="252">
        <f t="shared" si="16"/>
        <v>0</v>
      </c>
      <c r="L30" s="249">
        <f t="shared" si="17"/>
        <v>0</v>
      </c>
    </row>
    <row r="31" spans="1:12" s="250" customFormat="1" x14ac:dyDescent="0.2">
      <c r="A31" s="247" t="s">
        <v>249</v>
      </c>
      <c r="B31" s="248" t="s">
        <v>87</v>
      </c>
      <c r="C31" s="257">
        <f>SUM(C32:C34)</f>
        <v>0</v>
      </c>
      <c r="D31" s="257">
        <f>SUM(D32:D34)</f>
        <v>0</v>
      </c>
      <c r="E31" s="257">
        <f>SUM(E32:E34)</f>
        <v>0</v>
      </c>
      <c r="F31" s="258"/>
      <c r="G31" s="257">
        <f t="shared" ref="G31:L31" si="18">SUM(G32:G34)</f>
        <v>0</v>
      </c>
      <c r="H31" s="257">
        <f t="shared" si="18"/>
        <v>0</v>
      </c>
      <c r="I31" s="257">
        <f t="shared" si="18"/>
        <v>0</v>
      </c>
      <c r="J31" s="257">
        <f t="shared" si="18"/>
        <v>0</v>
      </c>
      <c r="K31" s="257">
        <f t="shared" si="18"/>
        <v>0</v>
      </c>
      <c r="L31" s="257">
        <f t="shared" si="18"/>
        <v>0</v>
      </c>
    </row>
    <row r="32" spans="1:12" s="250" customFormat="1" ht="87" customHeight="1" x14ac:dyDescent="0.2">
      <c r="A32" s="247" t="s">
        <v>271</v>
      </c>
      <c r="B32" s="259" t="s">
        <v>283</v>
      </c>
      <c r="C32" s="244">
        <f t="shared" ref="C32:D34" si="19">G32+J32</f>
        <v>0</v>
      </c>
      <c r="D32" s="244">
        <f t="shared" si="19"/>
        <v>0</v>
      </c>
      <c r="E32" s="249">
        <f>C32+D32</f>
        <v>0</v>
      </c>
      <c r="G32" s="252">
        <v>0</v>
      </c>
      <c r="H32" s="252">
        <f>G32*19%</f>
        <v>0</v>
      </c>
      <c r="I32" s="249">
        <f>G32+H32</f>
        <v>0</v>
      </c>
      <c r="J32" s="252">
        <v>0</v>
      </c>
      <c r="K32" s="252">
        <f>J32*19%</f>
        <v>0</v>
      </c>
      <c r="L32" s="249">
        <f>J32+K32</f>
        <v>0</v>
      </c>
    </row>
    <row r="33" spans="1:12" s="250" customFormat="1" ht="36" x14ac:dyDescent="0.2">
      <c r="A33" s="247" t="s">
        <v>270</v>
      </c>
      <c r="B33" s="248" t="s">
        <v>132</v>
      </c>
      <c r="C33" s="244">
        <f t="shared" si="19"/>
        <v>0</v>
      </c>
      <c r="D33" s="244">
        <f t="shared" si="19"/>
        <v>0</v>
      </c>
      <c r="E33" s="249">
        <f>C33+D33</f>
        <v>0</v>
      </c>
      <c r="G33" s="252">
        <v>0</v>
      </c>
      <c r="H33" s="252">
        <f>G33*19%</f>
        <v>0</v>
      </c>
      <c r="I33" s="249">
        <f>G33+H33</f>
        <v>0</v>
      </c>
      <c r="J33" s="252">
        <v>0</v>
      </c>
      <c r="K33" s="252">
        <f>J33*19%</f>
        <v>0</v>
      </c>
      <c r="L33" s="249">
        <f>J33+K33</f>
        <v>0</v>
      </c>
    </row>
    <row r="34" spans="1:12" s="250" customFormat="1" ht="60" x14ac:dyDescent="0.2">
      <c r="A34" s="247" t="s">
        <v>272</v>
      </c>
      <c r="B34" s="248" t="s">
        <v>127</v>
      </c>
      <c r="C34" s="244">
        <f t="shared" si="19"/>
        <v>0</v>
      </c>
      <c r="D34" s="244">
        <f t="shared" si="19"/>
        <v>0</v>
      </c>
      <c r="E34" s="249">
        <f>C34+D34</f>
        <v>0</v>
      </c>
      <c r="G34" s="252">
        <v>0</v>
      </c>
      <c r="H34" s="252">
        <f>G34*19%</f>
        <v>0</v>
      </c>
      <c r="I34" s="249">
        <f>G34+H34</f>
        <v>0</v>
      </c>
      <c r="J34" s="252">
        <v>0</v>
      </c>
      <c r="K34" s="252">
        <f>J34*19%</f>
        <v>0</v>
      </c>
      <c r="L34" s="249">
        <f>J34+K34</f>
        <v>0</v>
      </c>
    </row>
    <row r="35" spans="1:12" x14ac:dyDescent="0.2">
      <c r="A35" s="238" t="s">
        <v>250</v>
      </c>
      <c r="B35" s="256" t="s">
        <v>88</v>
      </c>
      <c r="C35" s="253">
        <f>C36+C39</f>
        <v>0</v>
      </c>
      <c r="D35" s="253">
        <f t="shared" ref="D35:K35" si="20">D36+D39</f>
        <v>0</v>
      </c>
      <c r="E35" s="253">
        <f t="shared" si="20"/>
        <v>0</v>
      </c>
      <c r="F35" s="254"/>
      <c r="G35" s="253">
        <f t="shared" si="20"/>
        <v>0</v>
      </c>
      <c r="H35" s="253">
        <f t="shared" si="20"/>
        <v>0</v>
      </c>
      <c r="I35" s="253">
        <f t="shared" si="20"/>
        <v>0</v>
      </c>
      <c r="J35" s="253">
        <f t="shared" si="20"/>
        <v>0</v>
      </c>
      <c r="K35" s="253">
        <f t="shared" si="20"/>
        <v>0</v>
      </c>
      <c r="L35" s="253">
        <f>L36+L40</f>
        <v>0</v>
      </c>
    </row>
    <row r="36" spans="1:12" ht="24" x14ac:dyDescent="0.2">
      <c r="A36" s="238" t="s">
        <v>251</v>
      </c>
      <c r="B36" s="256" t="s">
        <v>121</v>
      </c>
      <c r="C36" s="253">
        <f>C37+C38</f>
        <v>0</v>
      </c>
      <c r="D36" s="253">
        <f t="shared" ref="D36:L36" si="21">D37+D38</f>
        <v>0</v>
      </c>
      <c r="E36" s="253">
        <f t="shared" si="21"/>
        <v>0</v>
      </c>
      <c r="F36" s="254"/>
      <c r="G36" s="253">
        <f>G37+G38</f>
        <v>0</v>
      </c>
      <c r="H36" s="253">
        <f t="shared" si="21"/>
        <v>0</v>
      </c>
      <c r="I36" s="253">
        <f t="shared" si="21"/>
        <v>0</v>
      </c>
      <c r="J36" s="253">
        <f t="shared" si="21"/>
        <v>0</v>
      </c>
      <c r="K36" s="253">
        <f t="shared" si="21"/>
        <v>0</v>
      </c>
      <c r="L36" s="253">
        <f t="shared" si="21"/>
        <v>0</v>
      </c>
    </row>
    <row r="37" spans="1:12" ht="24" x14ac:dyDescent="0.2">
      <c r="A37" s="238" t="s">
        <v>252</v>
      </c>
      <c r="B37" s="256" t="s">
        <v>99</v>
      </c>
      <c r="C37" s="244">
        <f t="shared" ref="C37:D39" si="22">G37+J37</f>
        <v>0</v>
      </c>
      <c r="D37" s="244">
        <f t="shared" si="22"/>
        <v>0</v>
      </c>
      <c r="E37" s="255">
        <f>C37+D37</f>
        <v>0</v>
      </c>
      <c r="G37" s="251">
        <v>0</v>
      </c>
      <c r="H37" s="251">
        <f>G37*19%</f>
        <v>0</v>
      </c>
      <c r="I37" s="255">
        <f>G37+H37</f>
        <v>0</v>
      </c>
      <c r="J37" s="251">
        <v>0</v>
      </c>
      <c r="K37" s="251">
        <f>J37*19%</f>
        <v>0</v>
      </c>
      <c r="L37" s="255">
        <f>J37+K37</f>
        <v>0</v>
      </c>
    </row>
    <row r="38" spans="1:12" ht="84" x14ac:dyDescent="0.2">
      <c r="A38" s="238" t="s">
        <v>253</v>
      </c>
      <c r="B38" s="256" t="s">
        <v>134</v>
      </c>
      <c r="C38" s="244">
        <f t="shared" si="22"/>
        <v>0</v>
      </c>
      <c r="D38" s="244">
        <f t="shared" si="22"/>
        <v>0</v>
      </c>
      <c r="E38" s="255">
        <f>C38+D38</f>
        <v>0</v>
      </c>
      <c r="G38" s="251">
        <v>0</v>
      </c>
      <c r="H38" s="251">
        <f>G38*19%</f>
        <v>0</v>
      </c>
      <c r="I38" s="255">
        <f>G38+H38</f>
        <v>0</v>
      </c>
      <c r="J38" s="251">
        <v>0</v>
      </c>
      <c r="K38" s="251">
        <f>J38*19%</f>
        <v>0</v>
      </c>
      <c r="L38" s="255">
        <f>J38+K38</f>
        <v>0</v>
      </c>
    </row>
    <row r="39" spans="1:12" x14ac:dyDescent="0.2">
      <c r="A39" s="238" t="s">
        <v>254</v>
      </c>
      <c r="B39" s="256" t="s">
        <v>100</v>
      </c>
      <c r="C39" s="244">
        <f t="shared" si="22"/>
        <v>0</v>
      </c>
      <c r="D39" s="244">
        <f t="shared" si="22"/>
        <v>0</v>
      </c>
      <c r="E39" s="255">
        <f>C39+D39</f>
        <v>0</v>
      </c>
      <c r="G39" s="251">
        <v>0</v>
      </c>
      <c r="H39" s="251">
        <f>G39*19%</f>
        <v>0</v>
      </c>
      <c r="I39" s="255">
        <f>G39+H39</f>
        <v>0</v>
      </c>
      <c r="J39" s="251">
        <v>0</v>
      </c>
      <c r="K39" s="251">
        <f>J39*19%</f>
        <v>0</v>
      </c>
      <c r="L39" s="255">
        <f>J39+K39</f>
        <v>0</v>
      </c>
    </row>
    <row r="40" spans="1:12" ht="24" x14ac:dyDescent="0.2">
      <c r="A40" s="238" t="s">
        <v>779</v>
      </c>
      <c r="B40" s="256" t="s">
        <v>780</v>
      </c>
      <c r="C40" s="244"/>
      <c r="D40" s="244"/>
      <c r="E40" s="255"/>
      <c r="G40" s="251"/>
      <c r="H40" s="251"/>
      <c r="I40" s="255"/>
      <c r="J40" s="251"/>
      <c r="K40" s="251"/>
      <c r="L40" s="255"/>
    </row>
    <row r="41" spans="1:12" x14ac:dyDescent="0.2">
      <c r="A41" s="655" t="s">
        <v>89</v>
      </c>
      <c r="B41" s="655"/>
      <c r="C41" s="253">
        <f>C17+C21+C22+C23+C30+C31+C35</f>
        <v>0</v>
      </c>
      <c r="D41" s="253">
        <f t="shared" ref="D41:L41" si="23">D17+D21+D22+D23+D30+D31+D35</f>
        <v>0</v>
      </c>
      <c r="E41" s="253">
        <f t="shared" si="23"/>
        <v>0</v>
      </c>
      <c r="F41" s="253">
        <f t="shared" si="23"/>
        <v>0</v>
      </c>
      <c r="G41" s="253">
        <f t="shared" si="23"/>
        <v>0</v>
      </c>
      <c r="H41" s="253">
        <f t="shared" si="23"/>
        <v>0</v>
      </c>
      <c r="I41" s="253">
        <f t="shared" si="23"/>
        <v>0</v>
      </c>
      <c r="J41" s="253">
        <f t="shared" si="23"/>
        <v>0</v>
      </c>
      <c r="K41" s="253">
        <f t="shared" si="23"/>
        <v>0</v>
      </c>
      <c r="L41" s="253">
        <f t="shared" si="23"/>
        <v>0</v>
      </c>
    </row>
    <row r="42" spans="1:12" x14ac:dyDescent="0.2">
      <c r="A42" s="655" t="s">
        <v>210</v>
      </c>
      <c r="B42" s="655"/>
      <c r="C42" s="655"/>
      <c r="D42" s="655"/>
      <c r="E42" s="655"/>
      <c r="G42" s="260"/>
      <c r="H42" s="260"/>
      <c r="I42" s="260"/>
      <c r="J42" s="260"/>
      <c r="K42" s="260"/>
      <c r="L42" s="260"/>
    </row>
    <row r="43" spans="1:12" s="250" customFormat="1" ht="24" x14ac:dyDescent="0.2">
      <c r="A43" s="247" t="s">
        <v>139</v>
      </c>
      <c r="B43" s="256" t="s">
        <v>211</v>
      </c>
      <c r="C43" s="244">
        <f>G43+J43</f>
        <v>0</v>
      </c>
      <c r="D43" s="244">
        <f>H43+K43</f>
        <v>0</v>
      </c>
      <c r="E43" s="249">
        <f>C43+D43</f>
        <v>0</v>
      </c>
      <c r="G43" s="252">
        <v>0</v>
      </c>
      <c r="H43" s="252">
        <f t="shared" ref="H43:H54" si="24">G43*19%</f>
        <v>0</v>
      </c>
      <c r="I43" s="249">
        <f t="shared" ref="I43:I51" si="25">G43+H43</f>
        <v>0</v>
      </c>
      <c r="J43" s="252">
        <v>0</v>
      </c>
      <c r="K43" s="252">
        <f t="shared" ref="K43:K54" si="26">J43*19%</f>
        <v>0</v>
      </c>
      <c r="L43" s="249">
        <f>J43+K43</f>
        <v>0</v>
      </c>
    </row>
    <row r="44" spans="1:12" s="250" customFormat="1" ht="24" x14ac:dyDescent="0.2">
      <c r="A44" s="247"/>
      <c r="B44" s="256" t="s">
        <v>241</v>
      </c>
      <c r="C44" s="244">
        <f>G44+J44</f>
        <v>0</v>
      </c>
      <c r="D44" s="244">
        <f t="shared" ref="D44:D54" si="27">H44+K44</f>
        <v>0</v>
      </c>
      <c r="E44" s="249">
        <f t="shared" ref="E44:E54" si="28">C44+D44</f>
        <v>0</v>
      </c>
      <c r="G44" s="252">
        <v>0</v>
      </c>
      <c r="H44" s="252">
        <f t="shared" si="24"/>
        <v>0</v>
      </c>
      <c r="I44" s="249">
        <f t="shared" si="25"/>
        <v>0</v>
      </c>
      <c r="J44" s="252">
        <v>0</v>
      </c>
      <c r="K44" s="252">
        <f t="shared" si="26"/>
        <v>0</v>
      </c>
      <c r="L44" s="249">
        <f t="shared" ref="L44:L54" si="29">J44+K44</f>
        <v>0</v>
      </c>
    </row>
    <row r="45" spans="1:12" s="250" customFormat="1" ht="36" x14ac:dyDescent="0.2">
      <c r="A45" s="247" t="s">
        <v>104</v>
      </c>
      <c r="B45" s="256" t="s">
        <v>273</v>
      </c>
      <c r="C45" s="244">
        <f t="shared" ref="C45:C54" si="30">G45+J45</f>
        <v>0</v>
      </c>
      <c r="D45" s="244">
        <f t="shared" si="27"/>
        <v>0</v>
      </c>
      <c r="E45" s="249">
        <f t="shared" si="28"/>
        <v>0</v>
      </c>
      <c r="G45" s="252">
        <v>0</v>
      </c>
      <c r="H45" s="252">
        <f t="shared" si="24"/>
        <v>0</v>
      </c>
      <c r="I45" s="249">
        <f t="shared" si="25"/>
        <v>0</v>
      </c>
      <c r="J45" s="252">
        <v>0</v>
      </c>
      <c r="K45" s="252">
        <f t="shared" si="26"/>
        <v>0</v>
      </c>
      <c r="L45" s="249">
        <f t="shared" si="29"/>
        <v>0</v>
      </c>
    </row>
    <row r="46" spans="1:12" s="250" customFormat="1" ht="48" x14ac:dyDescent="0.2">
      <c r="A46" s="247"/>
      <c r="B46" s="256" t="s">
        <v>258</v>
      </c>
      <c r="C46" s="244">
        <f t="shared" si="30"/>
        <v>0</v>
      </c>
      <c r="D46" s="244">
        <f t="shared" si="27"/>
        <v>0</v>
      </c>
      <c r="E46" s="249">
        <f t="shared" si="28"/>
        <v>0</v>
      </c>
      <c r="G46" s="252">
        <v>0</v>
      </c>
      <c r="H46" s="252">
        <f t="shared" si="24"/>
        <v>0</v>
      </c>
      <c r="I46" s="249">
        <f t="shared" si="25"/>
        <v>0</v>
      </c>
      <c r="J46" s="252">
        <v>0</v>
      </c>
      <c r="K46" s="252">
        <f t="shared" si="26"/>
        <v>0</v>
      </c>
      <c r="L46" s="249">
        <f t="shared" si="29"/>
        <v>0</v>
      </c>
    </row>
    <row r="47" spans="1:12" s="250" customFormat="1" ht="48" x14ac:dyDescent="0.2">
      <c r="A47" s="247" t="s">
        <v>255</v>
      </c>
      <c r="B47" s="256" t="s">
        <v>274</v>
      </c>
      <c r="C47" s="244">
        <f t="shared" si="30"/>
        <v>0</v>
      </c>
      <c r="D47" s="244">
        <f t="shared" si="27"/>
        <v>0</v>
      </c>
      <c r="E47" s="249">
        <f t="shared" si="28"/>
        <v>0</v>
      </c>
      <c r="G47" s="252">
        <v>0</v>
      </c>
      <c r="H47" s="252">
        <f t="shared" si="24"/>
        <v>0</v>
      </c>
      <c r="I47" s="249">
        <f t="shared" si="25"/>
        <v>0</v>
      </c>
      <c r="J47" s="252">
        <v>0</v>
      </c>
      <c r="K47" s="252">
        <f t="shared" si="26"/>
        <v>0</v>
      </c>
      <c r="L47" s="249">
        <f t="shared" si="29"/>
        <v>0</v>
      </c>
    </row>
    <row r="48" spans="1:12" s="250" customFormat="1" ht="48" x14ac:dyDescent="0.2">
      <c r="A48" s="247"/>
      <c r="B48" s="256" t="s">
        <v>275</v>
      </c>
      <c r="C48" s="244">
        <f t="shared" si="30"/>
        <v>0</v>
      </c>
      <c r="D48" s="244">
        <f t="shared" si="27"/>
        <v>0</v>
      </c>
      <c r="E48" s="249">
        <f t="shared" si="28"/>
        <v>0</v>
      </c>
      <c r="G48" s="252">
        <v>0</v>
      </c>
      <c r="H48" s="252">
        <f t="shared" si="24"/>
        <v>0</v>
      </c>
      <c r="I48" s="249">
        <f t="shared" si="25"/>
        <v>0</v>
      </c>
      <c r="J48" s="252">
        <v>0</v>
      </c>
      <c r="K48" s="252">
        <f t="shared" si="26"/>
        <v>0</v>
      </c>
      <c r="L48" s="249">
        <f t="shared" si="29"/>
        <v>0</v>
      </c>
    </row>
    <row r="49" spans="1:12" s="250" customFormat="1" ht="60" x14ac:dyDescent="0.2">
      <c r="A49" s="247" t="s">
        <v>218</v>
      </c>
      <c r="B49" s="256" t="s">
        <v>427</v>
      </c>
      <c r="C49" s="244">
        <f t="shared" si="30"/>
        <v>0</v>
      </c>
      <c r="D49" s="244">
        <f t="shared" si="27"/>
        <v>0</v>
      </c>
      <c r="E49" s="249">
        <f t="shared" si="28"/>
        <v>0</v>
      </c>
      <c r="G49" s="252">
        <v>0</v>
      </c>
      <c r="H49" s="252">
        <f t="shared" si="24"/>
        <v>0</v>
      </c>
      <c r="I49" s="249">
        <f t="shared" si="25"/>
        <v>0</v>
      </c>
      <c r="J49" s="252">
        <v>0</v>
      </c>
      <c r="K49" s="252">
        <f t="shared" si="26"/>
        <v>0</v>
      </c>
      <c r="L49" s="249">
        <f t="shared" si="29"/>
        <v>0</v>
      </c>
    </row>
    <row r="50" spans="1:12" s="250" customFormat="1" ht="51.75" customHeight="1" x14ac:dyDescent="0.2">
      <c r="A50" s="247"/>
      <c r="B50" s="256" t="s">
        <v>424</v>
      </c>
      <c r="C50" s="244">
        <f t="shared" si="30"/>
        <v>0</v>
      </c>
      <c r="D50" s="244">
        <f t="shared" si="27"/>
        <v>0</v>
      </c>
      <c r="E50" s="249">
        <f t="shared" si="28"/>
        <v>0</v>
      </c>
      <c r="G50" s="252">
        <v>0</v>
      </c>
      <c r="H50" s="252">
        <f t="shared" si="24"/>
        <v>0</v>
      </c>
      <c r="I50" s="249">
        <f t="shared" si="25"/>
        <v>0</v>
      </c>
      <c r="J50" s="252">
        <v>0</v>
      </c>
      <c r="K50" s="252">
        <f t="shared" si="26"/>
        <v>0</v>
      </c>
      <c r="L50" s="249">
        <f t="shared" si="29"/>
        <v>0</v>
      </c>
    </row>
    <row r="51" spans="1:12" s="250" customFormat="1" x14ac:dyDescent="0.2">
      <c r="A51" s="247" t="s">
        <v>256</v>
      </c>
      <c r="B51" s="256" t="s">
        <v>223</v>
      </c>
      <c r="C51" s="244">
        <f t="shared" si="30"/>
        <v>0</v>
      </c>
      <c r="D51" s="244">
        <f t="shared" si="27"/>
        <v>0</v>
      </c>
      <c r="E51" s="249">
        <f t="shared" si="28"/>
        <v>0</v>
      </c>
      <c r="G51" s="252">
        <v>0</v>
      </c>
      <c r="H51" s="252">
        <f t="shared" si="24"/>
        <v>0</v>
      </c>
      <c r="I51" s="249">
        <f t="shared" si="25"/>
        <v>0</v>
      </c>
      <c r="J51" s="252">
        <v>0</v>
      </c>
      <c r="K51" s="252">
        <f t="shared" si="26"/>
        <v>0</v>
      </c>
      <c r="L51" s="249">
        <f t="shared" si="29"/>
        <v>0</v>
      </c>
    </row>
    <row r="52" spans="1:12" s="250" customFormat="1" ht="24" x14ac:dyDescent="0.2">
      <c r="A52" s="247"/>
      <c r="B52" s="256" t="s">
        <v>276</v>
      </c>
      <c r="C52" s="244">
        <f t="shared" si="30"/>
        <v>0</v>
      </c>
      <c r="D52" s="244">
        <f t="shared" si="27"/>
        <v>0</v>
      </c>
      <c r="E52" s="249">
        <f t="shared" si="28"/>
        <v>0</v>
      </c>
      <c r="G52" s="252">
        <v>0</v>
      </c>
      <c r="H52" s="252">
        <f t="shared" si="24"/>
        <v>0</v>
      </c>
      <c r="I52" s="249"/>
      <c r="J52" s="252">
        <v>0</v>
      </c>
      <c r="K52" s="252">
        <f t="shared" si="26"/>
        <v>0</v>
      </c>
      <c r="L52" s="249">
        <f t="shared" si="29"/>
        <v>0</v>
      </c>
    </row>
    <row r="53" spans="1:12" s="250" customFormat="1" x14ac:dyDescent="0.2">
      <c r="A53" s="247" t="s">
        <v>257</v>
      </c>
      <c r="B53" s="248" t="s">
        <v>224</v>
      </c>
      <c r="C53" s="244">
        <f t="shared" si="30"/>
        <v>0</v>
      </c>
      <c r="D53" s="244">
        <f t="shared" si="27"/>
        <v>0</v>
      </c>
      <c r="E53" s="249">
        <f t="shared" si="28"/>
        <v>0</v>
      </c>
      <c r="G53" s="252">
        <v>0</v>
      </c>
      <c r="H53" s="252">
        <f t="shared" si="24"/>
        <v>0</v>
      </c>
      <c r="I53" s="249">
        <f>G53+H53</f>
        <v>0</v>
      </c>
      <c r="J53" s="252">
        <v>0</v>
      </c>
      <c r="K53" s="252">
        <f t="shared" si="26"/>
        <v>0</v>
      </c>
      <c r="L53" s="249">
        <f t="shared" si="29"/>
        <v>0</v>
      </c>
    </row>
    <row r="54" spans="1:12" s="250" customFormat="1" ht="24" x14ac:dyDescent="0.2">
      <c r="A54" s="247"/>
      <c r="B54" s="248" t="s">
        <v>212</v>
      </c>
      <c r="C54" s="244">
        <f t="shared" si="30"/>
        <v>0</v>
      </c>
      <c r="D54" s="244">
        <f t="shared" si="27"/>
        <v>0</v>
      </c>
      <c r="E54" s="249">
        <f t="shared" si="28"/>
        <v>0</v>
      </c>
      <c r="G54" s="252">
        <v>0</v>
      </c>
      <c r="H54" s="252">
        <f t="shared" si="24"/>
        <v>0</v>
      </c>
      <c r="I54" s="249"/>
      <c r="J54" s="252">
        <v>0</v>
      </c>
      <c r="K54" s="252">
        <f t="shared" si="26"/>
        <v>0</v>
      </c>
      <c r="L54" s="249">
        <f t="shared" si="29"/>
        <v>0</v>
      </c>
    </row>
    <row r="55" spans="1:12" x14ac:dyDescent="0.2">
      <c r="A55" s="655" t="s">
        <v>90</v>
      </c>
      <c r="B55" s="655"/>
      <c r="C55" s="253">
        <f>SUM(C43+C51+C53+C45+C47+C49)</f>
        <v>0</v>
      </c>
      <c r="D55" s="253">
        <f t="shared" ref="D55:K55" si="31">SUM(D43+D51+D53+D45+D47+D49)</f>
        <v>0</v>
      </c>
      <c r="E55" s="253">
        <f t="shared" si="31"/>
        <v>0</v>
      </c>
      <c r="F55" s="254"/>
      <c r="G55" s="253">
        <f t="shared" si="31"/>
        <v>0</v>
      </c>
      <c r="H55" s="253">
        <f t="shared" si="31"/>
        <v>0</v>
      </c>
      <c r="I55" s="253">
        <f t="shared" si="31"/>
        <v>0</v>
      </c>
      <c r="J55" s="253">
        <f t="shared" si="31"/>
        <v>0</v>
      </c>
      <c r="K55" s="253">
        <f t="shared" si="31"/>
        <v>0</v>
      </c>
      <c r="L55" s="253">
        <f>SUM(L43+L51+L53+L45+L47+L49)</f>
        <v>0</v>
      </c>
    </row>
    <row r="56" spans="1:12" x14ac:dyDescent="0.2">
      <c r="A56" s="655" t="s">
        <v>267</v>
      </c>
      <c r="B56" s="655"/>
      <c r="C56" s="655"/>
      <c r="D56" s="655"/>
      <c r="E56" s="655"/>
      <c r="G56" s="255"/>
      <c r="H56" s="255"/>
      <c r="I56" s="255"/>
      <c r="J56" s="255"/>
      <c r="K56" s="255"/>
      <c r="L56" s="255"/>
    </row>
    <row r="57" spans="1:12" x14ac:dyDescent="0.2">
      <c r="A57" s="238" t="s">
        <v>140</v>
      </c>
      <c r="B57" s="256" t="s">
        <v>91</v>
      </c>
      <c r="C57" s="253">
        <f>SUM(C58:C59)</f>
        <v>0</v>
      </c>
      <c r="D57" s="253">
        <f t="shared" ref="D57:L57" si="32">SUM(D58:D59)</f>
        <v>0</v>
      </c>
      <c r="E57" s="253">
        <f t="shared" si="32"/>
        <v>0</v>
      </c>
      <c r="F57" s="254"/>
      <c r="G57" s="253">
        <f t="shared" si="32"/>
        <v>0</v>
      </c>
      <c r="H57" s="253">
        <f t="shared" si="32"/>
        <v>0</v>
      </c>
      <c r="I57" s="253">
        <f t="shared" si="32"/>
        <v>0</v>
      </c>
      <c r="J57" s="253">
        <f t="shared" si="32"/>
        <v>0</v>
      </c>
      <c r="K57" s="253">
        <f t="shared" si="32"/>
        <v>0</v>
      </c>
      <c r="L57" s="253">
        <f t="shared" si="32"/>
        <v>0</v>
      </c>
    </row>
    <row r="58" spans="1:12" s="250" customFormat="1" ht="36" x14ac:dyDescent="0.2">
      <c r="A58" s="247" t="s">
        <v>213</v>
      </c>
      <c r="B58" s="248" t="s">
        <v>135</v>
      </c>
      <c r="C58" s="244">
        <f>G58+J58</f>
        <v>0</v>
      </c>
      <c r="D58" s="244">
        <f>H58+K58</f>
        <v>0</v>
      </c>
      <c r="E58" s="249">
        <f>C58+D58</f>
        <v>0</v>
      </c>
      <c r="G58" s="252">
        <v>0</v>
      </c>
      <c r="H58" s="252">
        <f>G58*19%</f>
        <v>0</v>
      </c>
      <c r="I58" s="249">
        <f>G58+H58</f>
        <v>0</v>
      </c>
      <c r="J58" s="252">
        <v>0</v>
      </c>
      <c r="K58" s="252">
        <f>J58*19%</f>
        <v>0</v>
      </c>
      <c r="L58" s="249">
        <f>J58+K58</f>
        <v>0</v>
      </c>
    </row>
    <row r="59" spans="1:12" s="250" customFormat="1" ht="24" x14ac:dyDescent="0.2">
      <c r="A59" s="247" t="s">
        <v>214</v>
      </c>
      <c r="B59" s="248" t="s">
        <v>122</v>
      </c>
      <c r="C59" s="244">
        <f>G59+J59</f>
        <v>0</v>
      </c>
      <c r="D59" s="244">
        <f>H59+K59</f>
        <v>0</v>
      </c>
      <c r="E59" s="249">
        <f>C59+D59</f>
        <v>0</v>
      </c>
      <c r="G59" s="252">
        <v>0</v>
      </c>
      <c r="H59" s="252">
        <f>G59*19%</f>
        <v>0</v>
      </c>
      <c r="I59" s="249">
        <f>G59+H59</f>
        <v>0</v>
      </c>
      <c r="J59" s="252">
        <v>0</v>
      </c>
      <c r="K59" s="252">
        <f>J59*19%</f>
        <v>0</v>
      </c>
      <c r="L59" s="249">
        <f>J59+K59</f>
        <v>0</v>
      </c>
    </row>
    <row r="60" spans="1:12" ht="24" x14ac:dyDescent="0.2">
      <c r="A60" s="238" t="s">
        <v>215</v>
      </c>
      <c r="B60" s="256" t="s">
        <v>92</v>
      </c>
      <c r="C60" s="253">
        <f>SUM(C61:C65)</f>
        <v>0</v>
      </c>
      <c r="D60" s="253">
        <f t="shared" ref="D60:K60" si="33">SUM(D61:D65)</f>
        <v>0</v>
      </c>
      <c r="E60" s="253">
        <f t="shared" si="33"/>
        <v>0</v>
      </c>
      <c r="F60" s="254"/>
      <c r="G60" s="253">
        <f t="shared" si="33"/>
        <v>0</v>
      </c>
      <c r="H60" s="253">
        <f t="shared" si="33"/>
        <v>0</v>
      </c>
      <c r="I60" s="253">
        <f t="shared" si="33"/>
        <v>0</v>
      </c>
      <c r="J60" s="253">
        <f t="shared" si="33"/>
        <v>0</v>
      </c>
      <c r="K60" s="253">
        <f t="shared" si="33"/>
        <v>0</v>
      </c>
      <c r="L60" s="253">
        <f>SUM(L61:L65)</f>
        <v>0</v>
      </c>
    </row>
    <row r="61" spans="1:12" ht="36" x14ac:dyDescent="0.2">
      <c r="A61" s="238" t="s">
        <v>259</v>
      </c>
      <c r="B61" s="256" t="s">
        <v>136</v>
      </c>
      <c r="C61" s="244">
        <f t="shared" ref="C61:D66" si="34">G61+J61</f>
        <v>0</v>
      </c>
      <c r="D61" s="244">
        <f t="shared" si="34"/>
        <v>0</v>
      </c>
      <c r="E61" s="255">
        <f t="shared" ref="E61:E66" si="35">C61+D61</f>
        <v>0</v>
      </c>
      <c r="G61" s="251">
        <v>0</v>
      </c>
      <c r="H61" s="251">
        <f t="shared" ref="H61:H66" si="36">G61*19%</f>
        <v>0</v>
      </c>
      <c r="I61" s="255">
        <f t="shared" ref="I61:I66" si="37">G61+H61</f>
        <v>0</v>
      </c>
      <c r="J61" s="251">
        <v>0</v>
      </c>
      <c r="K61" s="251">
        <f t="shared" ref="K61:K66" si="38">J61*19%</f>
        <v>0</v>
      </c>
      <c r="L61" s="255">
        <f t="shared" ref="L61:L68" si="39">J61+K61</f>
        <v>0</v>
      </c>
    </row>
    <row r="62" spans="1:12" ht="36" x14ac:dyDescent="0.2">
      <c r="A62" s="238" t="s">
        <v>260</v>
      </c>
      <c r="B62" s="256" t="s">
        <v>137</v>
      </c>
      <c r="C62" s="244">
        <f t="shared" si="34"/>
        <v>0</v>
      </c>
      <c r="D62" s="244">
        <f t="shared" si="34"/>
        <v>0</v>
      </c>
      <c r="E62" s="255">
        <f t="shared" si="35"/>
        <v>0</v>
      </c>
      <c r="G62" s="251">
        <v>0</v>
      </c>
      <c r="H62" s="251">
        <f t="shared" si="36"/>
        <v>0</v>
      </c>
      <c r="I62" s="255">
        <f t="shared" si="37"/>
        <v>0</v>
      </c>
      <c r="J62" s="251">
        <v>0</v>
      </c>
      <c r="K62" s="251">
        <f t="shared" si="38"/>
        <v>0</v>
      </c>
      <c r="L62" s="255">
        <f t="shared" si="39"/>
        <v>0</v>
      </c>
    </row>
    <row r="63" spans="1:12" ht="72" x14ac:dyDescent="0.2">
      <c r="A63" s="238" t="s">
        <v>261</v>
      </c>
      <c r="B63" s="256" t="s">
        <v>138</v>
      </c>
      <c r="C63" s="244">
        <f t="shared" si="34"/>
        <v>0</v>
      </c>
      <c r="D63" s="244">
        <f t="shared" si="34"/>
        <v>0</v>
      </c>
      <c r="E63" s="255">
        <f t="shared" si="35"/>
        <v>0</v>
      </c>
      <c r="G63" s="251">
        <v>0</v>
      </c>
      <c r="H63" s="251">
        <f t="shared" si="36"/>
        <v>0</v>
      </c>
      <c r="I63" s="255">
        <f t="shared" si="37"/>
        <v>0</v>
      </c>
      <c r="J63" s="251">
        <v>0</v>
      </c>
      <c r="K63" s="251">
        <f t="shared" si="38"/>
        <v>0</v>
      </c>
      <c r="L63" s="255">
        <f t="shared" si="39"/>
        <v>0</v>
      </c>
    </row>
    <row r="64" spans="1:12" ht="40.9" customHeight="1" x14ac:dyDescent="0.2">
      <c r="A64" s="238" t="s">
        <v>262</v>
      </c>
      <c r="B64" s="256" t="s">
        <v>277</v>
      </c>
      <c r="C64" s="244">
        <f t="shared" si="34"/>
        <v>0</v>
      </c>
      <c r="D64" s="244">
        <f t="shared" si="34"/>
        <v>0</v>
      </c>
      <c r="E64" s="255">
        <f t="shared" si="35"/>
        <v>0</v>
      </c>
      <c r="G64" s="251">
        <v>0</v>
      </c>
      <c r="H64" s="251">
        <f t="shared" si="36"/>
        <v>0</v>
      </c>
      <c r="I64" s="255">
        <f t="shared" si="37"/>
        <v>0</v>
      </c>
      <c r="J64" s="251">
        <v>0</v>
      </c>
      <c r="K64" s="251">
        <f t="shared" si="38"/>
        <v>0</v>
      </c>
      <c r="L64" s="255">
        <f t="shared" si="39"/>
        <v>0</v>
      </c>
    </row>
    <row r="65" spans="1:12" ht="36" x14ac:dyDescent="0.2">
      <c r="A65" s="238" t="s">
        <v>263</v>
      </c>
      <c r="B65" s="256" t="s">
        <v>264</v>
      </c>
      <c r="C65" s="244">
        <f t="shared" si="34"/>
        <v>0</v>
      </c>
      <c r="D65" s="244">
        <f t="shared" si="34"/>
        <v>0</v>
      </c>
      <c r="E65" s="255">
        <f t="shared" si="35"/>
        <v>0</v>
      </c>
      <c r="G65" s="251">
        <v>0</v>
      </c>
      <c r="H65" s="251">
        <f t="shared" si="36"/>
        <v>0</v>
      </c>
      <c r="I65" s="255">
        <f t="shared" si="37"/>
        <v>0</v>
      </c>
      <c r="J65" s="251">
        <v>0</v>
      </c>
      <c r="K65" s="251">
        <f t="shared" si="38"/>
        <v>0</v>
      </c>
      <c r="L65" s="255">
        <f t="shared" si="39"/>
        <v>0</v>
      </c>
    </row>
    <row r="66" spans="1:12" s="250" customFormat="1" ht="24" x14ac:dyDescent="0.2">
      <c r="A66" s="247" t="s">
        <v>216</v>
      </c>
      <c r="B66" s="248" t="s">
        <v>93</v>
      </c>
      <c r="C66" s="244">
        <f t="shared" si="34"/>
        <v>0</v>
      </c>
      <c r="D66" s="244">
        <f t="shared" si="34"/>
        <v>0</v>
      </c>
      <c r="E66" s="249">
        <f t="shared" si="35"/>
        <v>0</v>
      </c>
      <c r="G66" s="252">
        <v>0</v>
      </c>
      <c r="H66" s="252">
        <f t="shared" si="36"/>
        <v>0</v>
      </c>
      <c r="I66" s="249">
        <f t="shared" si="37"/>
        <v>0</v>
      </c>
      <c r="J66" s="252">
        <v>0</v>
      </c>
      <c r="K66" s="252">
        <f t="shared" si="38"/>
        <v>0</v>
      </c>
      <c r="L66" s="255">
        <f t="shared" si="39"/>
        <v>0</v>
      </c>
    </row>
    <row r="67" spans="1:12" s="250" customFormat="1" ht="24" customHeight="1" x14ac:dyDescent="0.2">
      <c r="A67" s="247" t="s">
        <v>265</v>
      </c>
      <c r="B67" s="248" t="s">
        <v>94</v>
      </c>
      <c r="C67" s="244">
        <f>C68+C69</f>
        <v>0</v>
      </c>
      <c r="D67" s="244">
        <f t="shared" ref="D67:K67" si="40">D68+D69</f>
        <v>0</v>
      </c>
      <c r="E67" s="244">
        <f t="shared" si="40"/>
        <v>0</v>
      </c>
      <c r="F67" s="261"/>
      <c r="G67" s="262">
        <f t="shared" si="40"/>
        <v>0</v>
      </c>
      <c r="H67" s="262">
        <f t="shared" si="40"/>
        <v>0</v>
      </c>
      <c r="I67" s="262">
        <f t="shared" si="40"/>
        <v>0</v>
      </c>
      <c r="J67" s="262">
        <f t="shared" si="40"/>
        <v>0</v>
      </c>
      <c r="K67" s="262">
        <f t="shared" si="40"/>
        <v>0</v>
      </c>
      <c r="L67" s="262">
        <f>L68+L69</f>
        <v>0</v>
      </c>
    </row>
    <row r="68" spans="1:12" s="250" customFormat="1" ht="40.9" customHeight="1" x14ac:dyDescent="0.2">
      <c r="A68" s="247" t="s">
        <v>278</v>
      </c>
      <c r="B68" s="256" t="s">
        <v>101</v>
      </c>
      <c r="C68" s="244">
        <f>G68+J68</f>
        <v>0</v>
      </c>
      <c r="D68" s="244">
        <f>H68+K68</f>
        <v>0</v>
      </c>
      <c r="E68" s="255">
        <f>C68+D68</f>
        <v>0</v>
      </c>
      <c r="G68" s="251">
        <v>0</v>
      </c>
      <c r="H68" s="251">
        <f>G68*19%</f>
        <v>0</v>
      </c>
      <c r="I68" s="263">
        <f>G68+H68</f>
        <v>0</v>
      </c>
      <c r="J68" s="251">
        <v>0</v>
      </c>
      <c r="K68" s="251">
        <f>J68*19%</f>
        <v>0</v>
      </c>
      <c r="L68" s="255">
        <f t="shared" si="39"/>
        <v>0</v>
      </c>
    </row>
    <row r="69" spans="1:12" s="250" customFormat="1" ht="29.1" customHeight="1" x14ac:dyDescent="0.2">
      <c r="A69" s="247" t="s">
        <v>279</v>
      </c>
      <c r="B69" s="256" t="s">
        <v>102</v>
      </c>
      <c r="C69" s="244"/>
      <c r="D69" s="244"/>
      <c r="E69" s="255"/>
      <c r="G69" s="251">
        <v>0</v>
      </c>
      <c r="H69" s="251">
        <f>G69*19%</f>
        <v>0</v>
      </c>
      <c r="I69" s="263">
        <f>G69+H69</f>
        <v>0</v>
      </c>
      <c r="J69" s="251">
        <v>0</v>
      </c>
      <c r="K69" s="251">
        <f>J69*19%</f>
        <v>0</v>
      </c>
      <c r="L69" s="255">
        <f>J69+K69</f>
        <v>0</v>
      </c>
    </row>
    <row r="70" spans="1:12" x14ac:dyDescent="0.2">
      <c r="A70" s="655" t="s">
        <v>95</v>
      </c>
      <c r="B70" s="655"/>
      <c r="C70" s="253">
        <f>C57+C60+C66+C67</f>
        <v>0</v>
      </c>
      <c r="D70" s="253">
        <f t="shared" ref="D70:K70" si="41">D57+D60+D66+D67</f>
        <v>0</v>
      </c>
      <c r="E70" s="253">
        <f t="shared" si="41"/>
        <v>0</v>
      </c>
      <c r="F70" s="254"/>
      <c r="G70" s="253">
        <f>G57+G60+G66+G67</f>
        <v>0</v>
      </c>
      <c r="H70" s="253">
        <f t="shared" si="41"/>
        <v>0</v>
      </c>
      <c r="I70" s="253">
        <f t="shared" si="41"/>
        <v>0</v>
      </c>
      <c r="J70" s="253">
        <f t="shared" si="41"/>
        <v>0</v>
      </c>
      <c r="K70" s="253">
        <f t="shared" si="41"/>
        <v>0</v>
      </c>
      <c r="L70" s="255">
        <f>J70+K70</f>
        <v>0</v>
      </c>
    </row>
    <row r="71" spans="1:12" ht="12" customHeight="1" x14ac:dyDescent="0.2">
      <c r="A71" s="656" t="s">
        <v>755</v>
      </c>
      <c r="B71" s="656"/>
      <c r="C71" s="656"/>
      <c r="D71" s="656"/>
      <c r="E71" s="656"/>
      <c r="G71" s="255"/>
      <c r="H71" s="255"/>
      <c r="I71" s="255"/>
      <c r="J71" s="255"/>
      <c r="K71" s="255"/>
      <c r="L71" s="255"/>
    </row>
    <row r="72" spans="1:12" ht="25.5" x14ac:dyDescent="0.2">
      <c r="A72" s="614" t="s">
        <v>324</v>
      </c>
      <c r="B72" s="615" t="s">
        <v>756</v>
      </c>
      <c r="C72" s="244">
        <f>G72+J72</f>
        <v>0</v>
      </c>
      <c r="D72" s="244">
        <f>H72+K72</f>
        <v>0</v>
      </c>
      <c r="E72" s="255">
        <f>C72+D72</f>
        <v>0</v>
      </c>
      <c r="G72" s="251">
        <v>0</v>
      </c>
      <c r="H72" s="251">
        <f>G72*19%</f>
        <v>0</v>
      </c>
      <c r="I72" s="255">
        <f>G72+H72</f>
        <v>0</v>
      </c>
      <c r="J72" s="251">
        <v>0</v>
      </c>
      <c r="K72" s="251">
        <f>J72*19%</f>
        <v>0</v>
      </c>
      <c r="L72" s="255">
        <f>J72+K72</f>
        <v>0</v>
      </c>
    </row>
    <row r="73" spans="1:12" ht="51" x14ac:dyDescent="0.2">
      <c r="A73" s="616" t="s">
        <v>757</v>
      </c>
      <c r="B73" s="617" t="s">
        <v>758</v>
      </c>
      <c r="C73" s="244">
        <f>G73+J73</f>
        <v>0</v>
      </c>
      <c r="D73" s="244">
        <f>H73+K73</f>
        <v>0</v>
      </c>
      <c r="E73" s="255">
        <f>C73+D73</f>
        <v>0</v>
      </c>
      <c r="G73" s="251">
        <v>0</v>
      </c>
      <c r="H73" s="251">
        <f>G73*19%</f>
        <v>0</v>
      </c>
      <c r="I73" s="255"/>
      <c r="J73" s="251">
        <v>0</v>
      </c>
      <c r="K73" s="251">
        <f>J73*19%</f>
        <v>0</v>
      </c>
      <c r="L73" s="255"/>
    </row>
    <row r="74" spans="1:12" ht="24" customHeight="1" x14ac:dyDescent="0.2">
      <c r="A74" s="655" t="s">
        <v>759</v>
      </c>
      <c r="B74" s="655"/>
      <c r="C74" s="253">
        <f>SUM(C72:C73)</f>
        <v>0</v>
      </c>
      <c r="D74" s="253">
        <f>SUM(D72:D73)</f>
        <v>0</v>
      </c>
      <c r="E74" s="253">
        <f>SUM(E72:E73)</f>
        <v>0</v>
      </c>
      <c r="G74" s="253">
        <f t="shared" ref="G74:L74" si="42">SUM(G72:G73)</f>
        <v>0</v>
      </c>
      <c r="H74" s="253">
        <f t="shared" si="42"/>
        <v>0</v>
      </c>
      <c r="I74" s="253">
        <f t="shared" si="42"/>
        <v>0</v>
      </c>
      <c r="J74" s="253">
        <f t="shared" si="42"/>
        <v>0</v>
      </c>
      <c r="K74" s="253">
        <f t="shared" si="42"/>
        <v>0</v>
      </c>
      <c r="L74" s="253">
        <f t="shared" si="42"/>
        <v>0</v>
      </c>
    </row>
    <row r="75" spans="1:12" ht="24" customHeight="1" x14ac:dyDescent="0.2">
      <c r="A75" s="656" t="s">
        <v>239</v>
      </c>
      <c r="B75" s="656"/>
      <c r="C75" s="253">
        <f>C74+C70+C55+C41+C15+C12</f>
        <v>0</v>
      </c>
      <c r="D75" s="253">
        <f>D74+D70+D55+D41+D15+D12</f>
        <v>0</v>
      </c>
      <c r="E75" s="253">
        <f>E74+E70+E55+E41+E15+E12</f>
        <v>0</v>
      </c>
      <c r="F75" s="254"/>
      <c r="G75" s="253">
        <f t="shared" ref="G75:L75" si="43">G74+G70+G55+G41+G15+G12</f>
        <v>0</v>
      </c>
      <c r="H75" s="253">
        <f t="shared" si="43"/>
        <v>0</v>
      </c>
      <c r="I75" s="253">
        <f t="shared" si="43"/>
        <v>0</v>
      </c>
      <c r="J75" s="253">
        <f t="shared" si="43"/>
        <v>0</v>
      </c>
      <c r="K75" s="253">
        <f t="shared" si="43"/>
        <v>0</v>
      </c>
      <c r="L75" s="253">
        <f t="shared" si="43"/>
        <v>0</v>
      </c>
    </row>
    <row r="76" spans="1:12" ht="27" customHeight="1" x14ac:dyDescent="0.2">
      <c r="A76" s="656" t="s">
        <v>266</v>
      </c>
      <c r="B76" s="656"/>
      <c r="C76" s="253">
        <f>C58+C45+C14+C10+C9+C43+C11</f>
        <v>0</v>
      </c>
      <c r="D76" s="253">
        <f>D58+D45+D14+D10+D9+D43+D11</f>
        <v>0</v>
      </c>
      <c r="E76" s="253">
        <f>E58+E45+E14+E10+E9+E43+E11</f>
        <v>0</v>
      </c>
      <c r="F76" s="254"/>
      <c r="G76" s="253">
        <f t="shared" ref="G76:L76" si="44">G58+G45+G14+G10+G9+G43+G11</f>
        <v>0</v>
      </c>
      <c r="H76" s="253">
        <f t="shared" si="44"/>
        <v>0</v>
      </c>
      <c r="I76" s="253">
        <f t="shared" si="44"/>
        <v>0</v>
      </c>
      <c r="J76" s="253">
        <f t="shared" si="44"/>
        <v>0</v>
      </c>
      <c r="K76" s="253">
        <f t="shared" si="44"/>
        <v>0</v>
      </c>
      <c r="L76" s="253">
        <f t="shared" si="44"/>
        <v>0</v>
      </c>
    </row>
    <row r="77" spans="1:12" ht="27" customHeight="1" x14ac:dyDescent="0.2">
      <c r="A77" s="657" t="s">
        <v>760</v>
      </c>
      <c r="B77" s="657"/>
      <c r="C77" s="657"/>
      <c r="D77" s="657"/>
      <c r="E77" s="657"/>
      <c r="G77" s="255"/>
      <c r="H77" s="255"/>
      <c r="I77" s="255"/>
      <c r="J77" s="255"/>
      <c r="K77" s="255"/>
      <c r="L77" s="255"/>
    </row>
    <row r="78" spans="1:12" s="250" customFormat="1" x14ac:dyDescent="0.2">
      <c r="A78" s="329" t="s">
        <v>761</v>
      </c>
      <c r="B78" s="264" t="s">
        <v>748</v>
      </c>
      <c r="C78" s="244">
        <f t="shared" ref="C78:D78" si="45">G78+J78</f>
        <v>0</v>
      </c>
      <c r="D78" s="244">
        <f t="shared" si="45"/>
        <v>0</v>
      </c>
      <c r="E78" s="255">
        <f t="shared" ref="E78" si="46">C78+D78</f>
        <v>0</v>
      </c>
      <c r="F78" s="236"/>
      <c r="G78" s="251">
        <v>0</v>
      </c>
      <c r="H78" s="251">
        <f t="shared" ref="H78" si="47">G78*19%</f>
        <v>0</v>
      </c>
      <c r="I78" s="255">
        <f t="shared" ref="I78" si="48">G78+H78</f>
        <v>0</v>
      </c>
      <c r="J78" s="251">
        <v>0</v>
      </c>
      <c r="K78" s="251">
        <f t="shared" ref="K78" si="49">J78*19%</f>
        <v>0</v>
      </c>
      <c r="L78" s="255">
        <f t="shared" ref="L78" si="50">J78+K78</f>
        <v>0</v>
      </c>
    </row>
    <row r="79" spans="1:12" ht="24" customHeight="1" x14ac:dyDescent="0.2">
      <c r="A79" s="655" t="s">
        <v>323</v>
      </c>
      <c r="B79" s="655"/>
      <c r="C79" s="253">
        <f>SUM(C78:C78)</f>
        <v>0</v>
      </c>
      <c r="D79" s="253">
        <f>SUM(D78:D78)</f>
        <v>0</v>
      </c>
      <c r="E79" s="253">
        <f>SUM(E78:E78)</f>
        <v>0</v>
      </c>
      <c r="F79" s="254"/>
      <c r="G79" s="253">
        <f t="shared" ref="G79:L79" si="51">SUM(G78:G78)</f>
        <v>0</v>
      </c>
      <c r="H79" s="253">
        <f t="shared" si="51"/>
        <v>0</v>
      </c>
      <c r="I79" s="253">
        <f t="shared" si="51"/>
        <v>0</v>
      </c>
      <c r="J79" s="253">
        <f t="shared" si="51"/>
        <v>0</v>
      </c>
      <c r="K79" s="253">
        <f t="shared" si="51"/>
        <v>0</v>
      </c>
      <c r="L79" s="253">
        <f t="shared" si="51"/>
        <v>0</v>
      </c>
    </row>
    <row r="80" spans="1:12" ht="24" customHeight="1" x14ac:dyDescent="0.2">
      <c r="A80" s="655" t="s">
        <v>240</v>
      </c>
      <c r="B80" s="655"/>
      <c r="C80" s="253">
        <f>C75+C79</f>
        <v>0</v>
      </c>
      <c r="D80" s="253">
        <f>D75+D79</f>
        <v>0</v>
      </c>
      <c r="E80" s="253">
        <f>E75+E79</f>
        <v>0</v>
      </c>
      <c r="F80" s="254"/>
      <c r="G80" s="253">
        <f t="shared" ref="G80:L80" si="52">G75+G79</f>
        <v>0</v>
      </c>
      <c r="H80" s="253">
        <f t="shared" si="52"/>
        <v>0</v>
      </c>
      <c r="I80" s="253">
        <f t="shared" si="52"/>
        <v>0</v>
      </c>
      <c r="J80" s="253">
        <f t="shared" si="52"/>
        <v>0</v>
      </c>
      <c r="K80" s="253">
        <f t="shared" si="52"/>
        <v>0</v>
      </c>
      <c r="L80" s="253">
        <f t="shared" si="52"/>
        <v>0</v>
      </c>
    </row>
    <row r="81" spans="2:13" ht="24" customHeight="1" x14ac:dyDescent="0.2">
      <c r="G81" s="267"/>
      <c r="H81" s="267"/>
      <c r="I81" s="267"/>
      <c r="J81" s="267"/>
      <c r="K81" s="267"/>
      <c r="L81" s="267"/>
    </row>
    <row r="82" spans="2:13" ht="48" x14ac:dyDescent="0.2">
      <c r="B82" s="256"/>
      <c r="C82" s="268" t="str">
        <f t="shared" ref="C82:L82" si="53">C4</f>
        <v>Valoare fără TVA</v>
      </c>
      <c r="D82" s="268" t="str">
        <f t="shared" si="53"/>
        <v>TVA</v>
      </c>
      <c r="E82" s="268" t="str">
        <f t="shared" si="53"/>
        <v>Valoare cu TVA</v>
      </c>
      <c r="F82" s="268">
        <f t="shared" si="53"/>
        <v>0</v>
      </c>
      <c r="G82" s="268" t="str">
        <f t="shared" si="53"/>
        <v>Valoare fără TVA eligibila</v>
      </c>
      <c r="H82" s="268" t="str">
        <f t="shared" si="53"/>
        <v>TVA eligibil</v>
      </c>
      <c r="I82" s="268" t="str">
        <f t="shared" si="53"/>
        <v>Valoare cu TVA eligiblia (valoare totala eligiblia</v>
      </c>
      <c r="J82" s="268" t="str">
        <f t="shared" si="53"/>
        <v>Valoare fără TVA neeligibila</v>
      </c>
      <c r="K82" s="268" t="str">
        <f t="shared" si="53"/>
        <v>TVA neeligibil</v>
      </c>
      <c r="L82" s="268" t="str">
        <f t="shared" si="53"/>
        <v>Valoare cu TVA neeligiblia (valoare totala neeligiblia</v>
      </c>
    </row>
    <row r="83" spans="2:13" x14ac:dyDescent="0.2">
      <c r="B83" s="256"/>
      <c r="C83" s="155" t="str">
        <f>IF(C84&lt;&gt;C85,"Eroare!","")</f>
        <v/>
      </c>
      <c r="D83" s="155" t="str">
        <f t="shared" ref="D83:L83" si="54">IF(D84&lt;&gt;D85,"Eroare!","")</f>
        <v/>
      </c>
      <c r="E83" s="155" t="str">
        <f t="shared" si="54"/>
        <v/>
      </c>
      <c r="F83" s="155" t="str">
        <f t="shared" si="54"/>
        <v/>
      </c>
      <c r="G83" s="155" t="str">
        <f t="shared" si="54"/>
        <v/>
      </c>
      <c r="H83" s="155" t="str">
        <f t="shared" si="54"/>
        <v/>
      </c>
      <c r="I83" s="155" t="str">
        <f t="shared" si="54"/>
        <v/>
      </c>
      <c r="J83" s="155" t="str">
        <f t="shared" si="54"/>
        <v/>
      </c>
      <c r="K83" s="155" t="str">
        <f t="shared" si="54"/>
        <v/>
      </c>
      <c r="L83" s="155" t="str">
        <f t="shared" si="54"/>
        <v/>
      </c>
    </row>
    <row r="84" spans="2:13" x14ac:dyDescent="0.2">
      <c r="B84" s="256"/>
      <c r="C84" s="263">
        <f>C43+C45</f>
        <v>0</v>
      </c>
      <c r="D84" s="263">
        <f>D43+D45</f>
        <v>0</v>
      </c>
      <c r="E84" s="263">
        <f>E43+E45</f>
        <v>0</v>
      </c>
      <c r="F84" s="263"/>
      <c r="G84" s="263">
        <f t="shared" ref="G84:L84" si="55">G43+G45</f>
        <v>0</v>
      </c>
      <c r="H84" s="263">
        <f t="shared" si="55"/>
        <v>0</v>
      </c>
      <c r="I84" s="263">
        <f t="shared" si="55"/>
        <v>0</v>
      </c>
      <c r="J84" s="263">
        <f t="shared" si="55"/>
        <v>0</v>
      </c>
      <c r="K84" s="263">
        <f t="shared" si="55"/>
        <v>0</v>
      </c>
      <c r="L84" s="263">
        <f t="shared" si="55"/>
        <v>0</v>
      </c>
    </row>
    <row r="85" spans="2:13" x14ac:dyDescent="0.2">
      <c r="B85" s="256" t="s">
        <v>160</v>
      </c>
      <c r="C85" s="263">
        <f>SUM(C86:C109)</f>
        <v>0</v>
      </c>
      <c r="D85" s="263">
        <f t="shared" ref="D85:L85" si="56">SUM(D86:D109)</f>
        <v>0</v>
      </c>
      <c r="E85" s="263">
        <f t="shared" si="56"/>
        <v>0</v>
      </c>
      <c r="F85" s="263">
        <f t="shared" si="56"/>
        <v>0</v>
      </c>
      <c r="G85" s="263">
        <f t="shared" si="56"/>
        <v>0</v>
      </c>
      <c r="H85" s="263">
        <f t="shared" si="56"/>
        <v>0</v>
      </c>
      <c r="I85" s="263">
        <f t="shared" si="56"/>
        <v>0</v>
      </c>
      <c r="J85" s="263">
        <f t="shared" si="56"/>
        <v>0</v>
      </c>
      <c r="K85" s="263">
        <f t="shared" si="56"/>
        <v>0</v>
      </c>
      <c r="L85" s="263">
        <f t="shared" si="56"/>
        <v>0</v>
      </c>
    </row>
    <row r="86" spans="2:13" x14ac:dyDescent="0.2">
      <c r="B86" s="251"/>
      <c r="C86" s="262">
        <f>G86+J86</f>
        <v>0</v>
      </c>
      <c r="D86" s="262">
        <f t="shared" ref="D86:D92" si="57">H86+K86</f>
        <v>0</v>
      </c>
      <c r="E86" s="255">
        <f t="shared" ref="E86:E92" si="58">C86+D86</f>
        <v>0</v>
      </c>
      <c r="F86" s="241"/>
      <c r="G86" s="251">
        <v>0</v>
      </c>
      <c r="H86" s="251">
        <f t="shared" ref="H86:H109" si="59">G86*19%</f>
        <v>0</v>
      </c>
      <c r="I86" s="255">
        <f>G86+H86</f>
        <v>0</v>
      </c>
      <c r="J86" s="251">
        <v>0</v>
      </c>
      <c r="K86" s="251">
        <f t="shared" ref="K86:K109" si="60">J86*19%</f>
        <v>0</v>
      </c>
      <c r="L86" s="255">
        <f>J86+K86</f>
        <v>0</v>
      </c>
    </row>
    <row r="87" spans="2:13" x14ac:dyDescent="0.2">
      <c r="B87" s="251"/>
      <c r="C87" s="262">
        <f t="shared" ref="C87:C92" si="61">G87+J87</f>
        <v>0</v>
      </c>
      <c r="D87" s="262">
        <f t="shared" si="57"/>
        <v>0</v>
      </c>
      <c r="E87" s="255">
        <f t="shared" si="58"/>
        <v>0</v>
      </c>
      <c r="F87" s="241"/>
      <c r="G87" s="251">
        <v>0</v>
      </c>
      <c r="H87" s="251">
        <f t="shared" si="59"/>
        <v>0</v>
      </c>
      <c r="I87" s="255">
        <f t="shared" ref="I87:I92" si="62">G87+H87</f>
        <v>0</v>
      </c>
      <c r="J87" s="251">
        <v>0</v>
      </c>
      <c r="K87" s="251">
        <f t="shared" si="60"/>
        <v>0</v>
      </c>
      <c r="L87" s="255">
        <f t="shared" ref="L87:L92" si="63">J87+K87</f>
        <v>0</v>
      </c>
      <c r="M87" s="267"/>
    </row>
    <row r="88" spans="2:13" x14ac:dyDescent="0.2">
      <c r="B88" s="251"/>
      <c r="C88" s="262">
        <f t="shared" si="61"/>
        <v>0</v>
      </c>
      <c r="D88" s="262">
        <f t="shared" si="57"/>
        <v>0</v>
      </c>
      <c r="E88" s="255">
        <f t="shared" si="58"/>
        <v>0</v>
      </c>
      <c r="F88" s="241"/>
      <c r="G88" s="251">
        <v>0</v>
      </c>
      <c r="H88" s="251">
        <f t="shared" si="59"/>
        <v>0</v>
      </c>
      <c r="I88" s="255">
        <f t="shared" si="62"/>
        <v>0</v>
      </c>
      <c r="J88" s="251">
        <v>0</v>
      </c>
      <c r="K88" s="251">
        <f t="shared" si="60"/>
        <v>0</v>
      </c>
      <c r="L88" s="255">
        <f t="shared" si="63"/>
        <v>0</v>
      </c>
    </row>
    <row r="89" spans="2:13" ht="30.6" customHeight="1" x14ac:dyDescent="0.2">
      <c r="B89" s="251"/>
      <c r="C89" s="262">
        <f t="shared" si="61"/>
        <v>0</v>
      </c>
      <c r="D89" s="262">
        <f t="shared" si="57"/>
        <v>0</v>
      </c>
      <c r="E89" s="255">
        <f t="shared" si="58"/>
        <v>0</v>
      </c>
      <c r="F89" s="241"/>
      <c r="G89" s="251">
        <v>0</v>
      </c>
      <c r="H89" s="251">
        <f t="shared" si="59"/>
        <v>0</v>
      </c>
      <c r="I89" s="255">
        <f t="shared" si="62"/>
        <v>0</v>
      </c>
      <c r="J89" s="251">
        <v>0</v>
      </c>
      <c r="K89" s="251">
        <f t="shared" si="60"/>
        <v>0</v>
      </c>
      <c r="L89" s="255">
        <f t="shared" si="63"/>
        <v>0</v>
      </c>
    </row>
    <row r="90" spans="2:13" ht="40.9" customHeight="1" x14ac:dyDescent="0.2">
      <c r="B90" s="251"/>
      <c r="C90" s="262">
        <f t="shared" si="61"/>
        <v>0</v>
      </c>
      <c r="D90" s="262">
        <f t="shared" si="57"/>
        <v>0</v>
      </c>
      <c r="E90" s="255">
        <f t="shared" si="58"/>
        <v>0</v>
      </c>
      <c r="F90" s="241"/>
      <c r="G90" s="251">
        <v>0</v>
      </c>
      <c r="H90" s="251">
        <f t="shared" si="59"/>
        <v>0</v>
      </c>
      <c r="I90" s="255">
        <f t="shared" si="62"/>
        <v>0</v>
      </c>
      <c r="J90" s="251">
        <v>0</v>
      </c>
      <c r="K90" s="251">
        <f t="shared" si="60"/>
        <v>0</v>
      </c>
      <c r="L90" s="255">
        <f t="shared" si="63"/>
        <v>0</v>
      </c>
    </row>
    <row r="91" spans="2:13" x14ac:dyDescent="0.2">
      <c r="B91" s="251"/>
      <c r="C91" s="262">
        <f t="shared" si="61"/>
        <v>0</v>
      </c>
      <c r="D91" s="262">
        <f t="shared" si="57"/>
        <v>0</v>
      </c>
      <c r="E91" s="255">
        <f t="shared" si="58"/>
        <v>0</v>
      </c>
      <c r="F91" s="241"/>
      <c r="G91" s="251">
        <v>0</v>
      </c>
      <c r="H91" s="251">
        <f t="shared" si="59"/>
        <v>0</v>
      </c>
      <c r="I91" s="255">
        <f t="shared" si="62"/>
        <v>0</v>
      </c>
      <c r="J91" s="251">
        <v>0</v>
      </c>
      <c r="K91" s="251">
        <f t="shared" si="60"/>
        <v>0</v>
      </c>
      <c r="L91" s="255">
        <f t="shared" si="63"/>
        <v>0</v>
      </c>
    </row>
    <row r="92" spans="2:13" ht="22.9" customHeight="1" x14ac:dyDescent="0.2">
      <c r="B92" s="251"/>
      <c r="C92" s="262">
        <f t="shared" si="61"/>
        <v>0</v>
      </c>
      <c r="D92" s="262">
        <f t="shared" si="57"/>
        <v>0</v>
      </c>
      <c r="E92" s="255">
        <f t="shared" si="58"/>
        <v>0</v>
      </c>
      <c r="F92" s="241"/>
      <c r="G92" s="251">
        <v>0</v>
      </c>
      <c r="H92" s="251">
        <f t="shared" si="59"/>
        <v>0</v>
      </c>
      <c r="I92" s="255">
        <f t="shared" si="62"/>
        <v>0</v>
      </c>
      <c r="J92" s="251">
        <v>0</v>
      </c>
      <c r="K92" s="251">
        <f t="shared" si="60"/>
        <v>0</v>
      </c>
      <c r="L92" s="255">
        <f t="shared" si="63"/>
        <v>0</v>
      </c>
    </row>
    <row r="93" spans="2:13" x14ac:dyDescent="0.2">
      <c r="B93" s="251"/>
      <c r="C93" s="262">
        <f t="shared" ref="C93:C109" si="64">G93+J93</f>
        <v>0</v>
      </c>
      <c r="D93" s="262">
        <f t="shared" ref="D93:D109" si="65">H93+K93</f>
        <v>0</v>
      </c>
      <c r="E93" s="255">
        <f t="shared" ref="E93:E109" si="66">C93+D93</f>
        <v>0</v>
      </c>
      <c r="F93" s="241"/>
      <c r="G93" s="251">
        <v>0</v>
      </c>
      <c r="H93" s="251">
        <f t="shared" si="59"/>
        <v>0</v>
      </c>
      <c r="I93" s="255">
        <f t="shared" ref="I93:I109" si="67">G93+H93</f>
        <v>0</v>
      </c>
      <c r="J93" s="251">
        <v>0</v>
      </c>
      <c r="K93" s="251">
        <f t="shared" si="60"/>
        <v>0</v>
      </c>
      <c r="L93" s="255">
        <f t="shared" ref="L93:L109" si="68">J93+K93</f>
        <v>0</v>
      </c>
    </row>
    <row r="94" spans="2:13" x14ac:dyDescent="0.2">
      <c r="B94" s="251"/>
      <c r="C94" s="262">
        <f t="shared" si="64"/>
        <v>0</v>
      </c>
      <c r="D94" s="262">
        <f t="shared" si="65"/>
        <v>0</v>
      </c>
      <c r="E94" s="255">
        <f t="shared" si="66"/>
        <v>0</v>
      </c>
      <c r="F94" s="241"/>
      <c r="G94" s="251">
        <v>0</v>
      </c>
      <c r="H94" s="251">
        <f t="shared" si="59"/>
        <v>0</v>
      </c>
      <c r="I94" s="255">
        <f t="shared" si="67"/>
        <v>0</v>
      </c>
      <c r="J94" s="251">
        <v>0</v>
      </c>
      <c r="K94" s="251">
        <f t="shared" si="60"/>
        <v>0</v>
      </c>
      <c r="L94" s="255">
        <f t="shared" si="68"/>
        <v>0</v>
      </c>
    </row>
    <row r="95" spans="2:13" x14ac:dyDescent="0.2">
      <c r="B95" s="251"/>
      <c r="C95" s="262">
        <f t="shared" si="64"/>
        <v>0</v>
      </c>
      <c r="D95" s="262">
        <f t="shared" si="65"/>
        <v>0</v>
      </c>
      <c r="E95" s="255">
        <f t="shared" si="66"/>
        <v>0</v>
      </c>
      <c r="F95" s="241"/>
      <c r="G95" s="251">
        <v>0</v>
      </c>
      <c r="H95" s="251">
        <f t="shared" si="59"/>
        <v>0</v>
      </c>
      <c r="I95" s="255">
        <f t="shared" si="67"/>
        <v>0</v>
      </c>
      <c r="J95" s="251">
        <v>0</v>
      </c>
      <c r="K95" s="251">
        <f t="shared" si="60"/>
        <v>0</v>
      </c>
      <c r="L95" s="255">
        <f t="shared" si="68"/>
        <v>0</v>
      </c>
    </row>
    <row r="96" spans="2:13" x14ac:dyDescent="0.2">
      <c r="B96" s="251"/>
      <c r="C96" s="262">
        <f t="shared" si="64"/>
        <v>0</v>
      </c>
      <c r="D96" s="262">
        <f t="shared" si="65"/>
        <v>0</v>
      </c>
      <c r="E96" s="255">
        <f t="shared" si="66"/>
        <v>0</v>
      </c>
      <c r="F96" s="241"/>
      <c r="G96" s="251">
        <v>0</v>
      </c>
      <c r="H96" s="251">
        <f t="shared" si="59"/>
        <v>0</v>
      </c>
      <c r="I96" s="255">
        <f t="shared" si="67"/>
        <v>0</v>
      </c>
      <c r="J96" s="251">
        <v>0</v>
      </c>
      <c r="K96" s="251">
        <f t="shared" si="60"/>
        <v>0</v>
      </c>
      <c r="L96" s="255">
        <f t="shared" si="68"/>
        <v>0</v>
      </c>
    </row>
    <row r="97" spans="2:12" x14ac:dyDescent="0.2">
      <c r="B97" s="251"/>
      <c r="C97" s="262">
        <f t="shared" si="64"/>
        <v>0</v>
      </c>
      <c r="D97" s="262">
        <f t="shared" si="65"/>
        <v>0</v>
      </c>
      <c r="E97" s="255">
        <f t="shared" si="66"/>
        <v>0</v>
      </c>
      <c r="F97" s="241"/>
      <c r="G97" s="251">
        <v>0</v>
      </c>
      <c r="H97" s="251">
        <f t="shared" si="59"/>
        <v>0</v>
      </c>
      <c r="I97" s="255">
        <f t="shared" si="67"/>
        <v>0</v>
      </c>
      <c r="J97" s="251">
        <v>0</v>
      </c>
      <c r="K97" s="251">
        <f t="shared" si="60"/>
        <v>0</v>
      </c>
      <c r="L97" s="255">
        <f t="shared" si="68"/>
        <v>0</v>
      </c>
    </row>
    <row r="98" spans="2:12" x14ac:dyDescent="0.2">
      <c r="B98" s="251"/>
      <c r="C98" s="262">
        <f t="shared" si="64"/>
        <v>0</v>
      </c>
      <c r="D98" s="262">
        <f t="shared" si="65"/>
        <v>0</v>
      </c>
      <c r="E98" s="255">
        <f t="shared" si="66"/>
        <v>0</v>
      </c>
      <c r="F98" s="241"/>
      <c r="G98" s="251">
        <v>0</v>
      </c>
      <c r="H98" s="251">
        <f t="shared" si="59"/>
        <v>0</v>
      </c>
      <c r="I98" s="255">
        <f t="shared" si="67"/>
        <v>0</v>
      </c>
      <c r="J98" s="251">
        <v>0</v>
      </c>
      <c r="K98" s="251">
        <f t="shared" si="60"/>
        <v>0</v>
      </c>
      <c r="L98" s="255">
        <f t="shared" si="68"/>
        <v>0</v>
      </c>
    </row>
    <row r="99" spans="2:12" x14ac:dyDescent="0.2">
      <c r="B99" s="251"/>
      <c r="C99" s="262">
        <f t="shared" si="64"/>
        <v>0</v>
      </c>
      <c r="D99" s="262">
        <f t="shared" si="65"/>
        <v>0</v>
      </c>
      <c r="E99" s="255">
        <f t="shared" si="66"/>
        <v>0</v>
      </c>
      <c r="F99" s="241"/>
      <c r="G99" s="251">
        <v>0</v>
      </c>
      <c r="H99" s="251">
        <f t="shared" si="59"/>
        <v>0</v>
      </c>
      <c r="I99" s="255">
        <f t="shared" si="67"/>
        <v>0</v>
      </c>
      <c r="J99" s="251">
        <v>0</v>
      </c>
      <c r="K99" s="251">
        <f t="shared" si="60"/>
        <v>0</v>
      </c>
      <c r="L99" s="255">
        <f t="shared" si="68"/>
        <v>0</v>
      </c>
    </row>
    <row r="100" spans="2:12" x14ac:dyDescent="0.2">
      <c r="B100" s="251"/>
      <c r="C100" s="262">
        <f t="shared" si="64"/>
        <v>0</v>
      </c>
      <c r="D100" s="262">
        <f t="shared" si="65"/>
        <v>0</v>
      </c>
      <c r="E100" s="255">
        <f t="shared" si="66"/>
        <v>0</v>
      </c>
      <c r="F100" s="241"/>
      <c r="G100" s="251">
        <v>0</v>
      </c>
      <c r="H100" s="251">
        <f t="shared" si="59"/>
        <v>0</v>
      </c>
      <c r="I100" s="255">
        <f t="shared" si="67"/>
        <v>0</v>
      </c>
      <c r="J100" s="251">
        <v>0</v>
      </c>
      <c r="K100" s="251">
        <f t="shared" si="60"/>
        <v>0</v>
      </c>
      <c r="L100" s="255">
        <f t="shared" si="68"/>
        <v>0</v>
      </c>
    </row>
    <row r="101" spans="2:12" x14ac:dyDescent="0.2">
      <c r="B101" s="251"/>
      <c r="C101" s="262">
        <f t="shared" si="64"/>
        <v>0</v>
      </c>
      <c r="D101" s="262">
        <f t="shared" si="65"/>
        <v>0</v>
      </c>
      <c r="E101" s="255">
        <f t="shared" si="66"/>
        <v>0</v>
      </c>
      <c r="F101" s="241"/>
      <c r="G101" s="251">
        <v>0</v>
      </c>
      <c r="H101" s="251">
        <f t="shared" si="59"/>
        <v>0</v>
      </c>
      <c r="I101" s="255">
        <f t="shared" si="67"/>
        <v>0</v>
      </c>
      <c r="J101" s="251">
        <v>0</v>
      </c>
      <c r="K101" s="251">
        <f t="shared" si="60"/>
        <v>0</v>
      </c>
      <c r="L101" s="255">
        <f t="shared" si="68"/>
        <v>0</v>
      </c>
    </row>
    <row r="102" spans="2:12" x14ac:dyDescent="0.2">
      <c r="B102" s="251"/>
      <c r="C102" s="262">
        <f t="shared" si="64"/>
        <v>0</v>
      </c>
      <c r="D102" s="262">
        <f t="shared" si="65"/>
        <v>0</v>
      </c>
      <c r="E102" s="255">
        <f t="shared" si="66"/>
        <v>0</v>
      </c>
      <c r="F102" s="241"/>
      <c r="G102" s="251">
        <v>0</v>
      </c>
      <c r="H102" s="251">
        <f t="shared" si="59"/>
        <v>0</v>
      </c>
      <c r="I102" s="255">
        <f t="shared" si="67"/>
        <v>0</v>
      </c>
      <c r="J102" s="251">
        <v>0</v>
      </c>
      <c r="K102" s="251">
        <f t="shared" si="60"/>
        <v>0</v>
      </c>
      <c r="L102" s="255">
        <f t="shared" si="68"/>
        <v>0</v>
      </c>
    </row>
    <row r="103" spans="2:12" x14ac:dyDescent="0.2">
      <c r="B103" s="251"/>
      <c r="C103" s="262">
        <f t="shared" si="64"/>
        <v>0</v>
      </c>
      <c r="D103" s="262">
        <f t="shared" si="65"/>
        <v>0</v>
      </c>
      <c r="E103" s="255">
        <f t="shared" si="66"/>
        <v>0</v>
      </c>
      <c r="F103" s="241"/>
      <c r="G103" s="251">
        <v>0</v>
      </c>
      <c r="H103" s="251">
        <f t="shared" si="59"/>
        <v>0</v>
      </c>
      <c r="I103" s="255">
        <f t="shared" si="67"/>
        <v>0</v>
      </c>
      <c r="J103" s="251">
        <v>0</v>
      </c>
      <c r="K103" s="251">
        <f t="shared" si="60"/>
        <v>0</v>
      </c>
      <c r="L103" s="255">
        <f t="shared" si="68"/>
        <v>0</v>
      </c>
    </row>
    <row r="104" spans="2:12" x14ac:dyDescent="0.2">
      <c r="B104" s="251"/>
      <c r="C104" s="262">
        <f t="shared" si="64"/>
        <v>0</v>
      </c>
      <c r="D104" s="262">
        <f t="shared" si="65"/>
        <v>0</v>
      </c>
      <c r="E104" s="255">
        <f t="shared" si="66"/>
        <v>0</v>
      </c>
      <c r="F104" s="241"/>
      <c r="G104" s="251">
        <v>0</v>
      </c>
      <c r="H104" s="251">
        <f t="shared" si="59"/>
        <v>0</v>
      </c>
      <c r="I104" s="255">
        <f t="shared" si="67"/>
        <v>0</v>
      </c>
      <c r="J104" s="251">
        <v>0</v>
      </c>
      <c r="K104" s="251">
        <f t="shared" si="60"/>
        <v>0</v>
      </c>
      <c r="L104" s="255">
        <f t="shared" si="68"/>
        <v>0</v>
      </c>
    </row>
    <row r="105" spans="2:12" x14ac:dyDescent="0.2">
      <c r="B105" s="251"/>
      <c r="C105" s="262">
        <f t="shared" si="64"/>
        <v>0</v>
      </c>
      <c r="D105" s="262">
        <f t="shared" si="65"/>
        <v>0</v>
      </c>
      <c r="E105" s="255">
        <f t="shared" si="66"/>
        <v>0</v>
      </c>
      <c r="F105" s="241"/>
      <c r="G105" s="251">
        <v>0</v>
      </c>
      <c r="H105" s="251">
        <f t="shared" si="59"/>
        <v>0</v>
      </c>
      <c r="I105" s="255">
        <f t="shared" si="67"/>
        <v>0</v>
      </c>
      <c r="J105" s="251">
        <v>0</v>
      </c>
      <c r="K105" s="251">
        <f t="shared" si="60"/>
        <v>0</v>
      </c>
      <c r="L105" s="255">
        <f t="shared" si="68"/>
        <v>0</v>
      </c>
    </row>
    <row r="106" spans="2:12" x14ac:dyDescent="0.2">
      <c r="B106" s="251"/>
      <c r="C106" s="262">
        <f t="shared" si="64"/>
        <v>0</v>
      </c>
      <c r="D106" s="262">
        <f t="shared" si="65"/>
        <v>0</v>
      </c>
      <c r="E106" s="255">
        <f t="shared" si="66"/>
        <v>0</v>
      </c>
      <c r="F106" s="241"/>
      <c r="G106" s="251">
        <v>0</v>
      </c>
      <c r="H106" s="251">
        <f t="shared" si="59"/>
        <v>0</v>
      </c>
      <c r="I106" s="255">
        <f t="shared" si="67"/>
        <v>0</v>
      </c>
      <c r="J106" s="251">
        <v>0</v>
      </c>
      <c r="K106" s="251">
        <f t="shared" si="60"/>
        <v>0</v>
      </c>
      <c r="L106" s="255">
        <f t="shared" si="68"/>
        <v>0</v>
      </c>
    </row>
    <row r="107" spans="2:12" x14ac:dyDescent="0.2">
      <c r="B107" s="251"/>
      <c r="C107" s="262">
        <f t="shared" si="64"/>
        <v>0</v>
      </c>
      <c r="D107" s="262">
        <f t="shared" si="65"/>
        <v>0</v>
      </c>
      <c r="E107" s="255">
        <f t="shared" si="66"/>
        <v>0</v>
      </c>
      <c r="F107" s="241"/>
      <c r="G107" s="251">
        <v>0</v>
      </c>
      <c r="H107" s="251">
        <f t="shared" si="59"/>
        <v>0</v>
      </c>
      <c r="I107" s="255">
        <f t="shared" si="67"/>
        <v>0</v>
      </c>
      <c r="J107" s="251">
        <v>0</v>
      </c>
      <c r="K107" s="251">
        <f t="shared" si="60"/>
        <v>0</v>
      </c>
      <c r="L107" s="255">
        <f t="shared" si="68"/>
        <v>0</v>
      </c>
    </row>
    <row r="108" spans="2:12" x14ac:dyDescent="0.2">
      <c r="B108" s="251"/>
      <c r="C108" s="262">
        <f t="shared" si="64"/>
        <v>0</v>
      </c>
      <c r="D108" s="262">
        <f t="shared" si="65"/>
        <v>0</v>
      </c>
      <c r="E108" s="255">
        <f t="shared" si="66"/>
        <v>0</v>
      </c>
      <c r="F108" s="241"/>
      <c r="G108" s="251">
        <v>0</v>
      </c>
      <c r="H108" s="251">
        <f t="shared" si="59"/>
        <v>0</v>
      </c>
      <c r="I108" s="255">
        <f t="shared" si="67"/>
        <v>0</v>
      </c>
      <c r="J108" s="251">
        <v>0</v>
      </c>
      <c r="K108" s="251">
        <f t="shared" si="60"/>
        <v>0</v>
      </c>
      <c r="L108" s="255">
        <f t="shared" si="68"/>
        <v>0</v>
      </c>
    </row>
    <row r="109" spans="2:12" x14ac:dyDescent="0.2">
      <c r="B109" s="251"/>
      <c r="C109" s="262">
        <f t="shared" si="64"/>
        <v>0</v>
      </c>
      <c r="D109" s="262">
        <f t="shared" si="65"/>
        <v>0</v>
      </c>
      <c r="E109" s="255">
        <f t="shared" si="66"/>
        <v>0</v>
      </c>
      <c r="F109" s="241"/>
      <c r="G109" s="251">
        <v>0</v>
      </c>
      <c r="H109" s="251">
        <f t="shared" si="59"/>
        <v>0</v>
      </c>
      <c r="I109" s="255">
        <f t="shared" si="67"/>
        <v>0</v>
      </c>
      <c r="J109" s="251">
        <v>0</v>
      </c>
      <c r="K109" s="251">
        <f t="shared" si="60"/>
        <v>0</v>
      </c>
      <c r="L109" s="255">
        <f t="shared" si="68"/>
        <v>0</v>
      </c>
    </row>
    <row r="110" spans="2:12" x14ac:dyDescent="0.2">
      <c r="G110" s="267"/>
      <c r="H110" s="267"/>
      <c r="I110" s="267"/>
      <c r="J110" s="267"/>
      <c r="K110" s="267"/>
      <c r="L110" s="267"/>
    </row>
    <row r="111" spans="2:12" x14ac:dyDescent="0.2">
      <c r="G111" s="267"/>
      <c r="H111" s="267"/>
      <c r="I111" s="267"/>
      <c r="J111" s="267"/>
      <c r="K111" s="267"/>
      <c r="L111" s="267"/>
    </row>
    <row r="112" spans="2:12" x14ac:dyDescent="0.2">
      <c r="G112" s="267"/>
      <c r="H112" s="267"/>
      <c r="I112" s="267"/>
      <c r="J112" s="267"/>
      <c r="K112" s="267"/>
      <c r="L112" s="267"/>
    </row>
    <row r="113" spans="7:12" x14ac:dyDescent="0.2">
      <c r="G113" s="267"/>
      <c r="H113" s="267"/>
      <c r="I113" s="267"/>
      <c r="J113" s="267"/>
      <c r="K113" s="267"/>
      <c r="L113" s="267"/>
    </row>
    <row r="114" spans="7:12" x14ac:dyDescent="0.2">
      <c r="G114" s="267"/>
      <c r="H114" s="267"/>
      <c r="I114" s="267"/>
      <c r="J114" s="267"/>
      <c r="K114" s="267"/>
      <c r="L114" s="267"/>
    </row>
    <row r="115" spans="7:12" x14ac:dyDescent="0.2">
      <c r="G115" s="267"/>
      <c r="H115" s="267"/>
      <c r="I115" s="267"/>
      <c r="J115" s="267"/>
      <c r="K115" s="267"/>
      <c r="L115" s="267"/>
    </row>
    <row r="116" spans="7:12" x14ac:dyDescent="0.2">
      <c r="G116" s="267"/>
      <c r="H116" s="267"/>
      <c r="I116" s="267"/>
      <c r="J116" s="267"/>
      <c r="K116" s="267"/>
      <c r="L116" s="267"/>
    </row>
    <row r="117" spans="7:12" x14ac:dyDescent="0.2">
      <c r="G117" s="267"/>
      <c r="H117" s="267"/>
      <c r="I117" s="267"/>
      <c r="J117" s="267"/>
      <c r="K117" s="267"/>
      <c r="L117" s="267"/>
    </row>
  </sheetData>
  <mergeCells count="22">
    <mergeCell ref="A1:L1"/>
    <mergeCell ref="A15:B15"/>
    <mergeCell ref="A16:E16"/>
    <mergeCell ref="A41:B41"/>
    <mergeCell ref="A42:E42"/>
    <mergeCell ref="A3:L3"/>
    <mergeCell ref="A2:L2"/>
    <mergeCell ref="A4:A5"/>
    <mergeCell ref="B4:B5"/>
    <mergeCell ref="A7:E7"/>
    <mergeCell ref="A12:B12"/>
    <mergeCell ref="A13:E13"/>
    <mergeCell ref="A79:B79"/>
    <mergeCell ref="A80:B80"/>
    <mergeCell ref="A70:B70"/>
    <mergeCell ref="A71:E71"/>
    <mergeCell ref="A55:B55"/>
    <mergeCell ref="A75:B75"/>
    <mergeCell ref="A77:E77"/>
    <mergeCell ref="A76:B76"/>
    <mergeCell ref="A74:B74"/>
    <mergeCell ref="A56:E56"/>
  </mergeCells>
  <phoneticPr fontId="13" type="noConversion"/>
  <pageMargins left="0.2" right="0.2" top="0.5" bottom="0" header="0.05" footer="0.05"/>
  <pageSetup paperSize="9"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aie10"/>
  <dimension ref="A1:O65"/>
  <sheetViews>
    <sheetView showGridLines="0" topLeftCell="A19" zoomScaleNormal="100" workbookViewId="0">
      <selection activeCell="G54" sqref="G54:K54"/>
    </sheetView>
  </sheetViews>
  <sheetFormatPr defaultColWidth="9.28515625" defaultRowHeight="12" x14ac:dyDescent="0.2"/>
  <cols>
    <col min="1" max="1" width="6.7109375" style="214" customWidth="1"/>
    <col min="2" max="2" width="36.7109375" style="19" customWidth="1"/>
    <col min="3" max="3" width="12.7109375" style="20" customWidth="1"/>
    <col min="4" max="4" width="13.28515625" style="20" customWidth="1"/>
    <col min="5" max="9" width="12.7109375" style="20" customWidth="1"/>
    <col min="10" max="10" width="19.42578125" style="7" customWidth="1"/>
    <col min="11" max="11" width="31.28515625" style="7" customWidth="1"/>
    <col min="12" max="12" width="40.7109375" style="19" customWidth="1"/>
    <col min="13" max="13" width="11.5703125" style="7" customWidth="1"/>
    <col min="14" max="14" width="11.28515625" style="7" customWidth="1"/>
    <col min="15" max="16384" width="9.28515625" style="7"/>
  </cols>
  <sheetData>
    <row r="1" spans="1:12" x14ac:dyDescent="0.2">
      <c r="A1" s="677" t="s">
        <v>280</v>
      </c>
      <c r="B1" s="677"/>
      <c r="C1" s="677"/>
      <c r="D1" s="677"/>
      <c r="E1" s="677"/>
      <c r="F1" s="677"/>
      <c r="G1" s="677"/>
      <c r="H1" s="677"/>
      <c r="I1" s="677"/>
    </row>
    <row r="2" spans="1:12" x14ac:dyDescent="0.2">
      <c r="A2" s="205"/>
      <c r="B2" s="9"/>
      <c r="C2" s="10"/>
      <c r="D2" s="10"/>
      <c r="E2" s="10"/>
      <c r="F2" s="10"/>
      <c r="G2" s="10"/>
      <c r="H2" s="10"/>
      <c r="I2" s="10"/>
    </row>
    <row r="3" spans="1:12" x14ac:dyDescent="0.2">
      <c r="A3" s="685" t="s">
        <v>3</v>
      </c>
      <c r="B3" s="683" t="s">
        <v>4</v>
      </c>
      <c r="C3" s="678" t="s">
        <v>5</v>
      </c>
      <c r="D3" s="678"/>
      <c r="E3" s="681" t="s">
        <v>41</v>
      </c>
      <c r="F3" s="678" t="s">
        <v>6</v>
      </c>
      <c r="G3" s="678"/>
      <c r="H3" s="681" t="s">
        <v>42</v>
      </c>
      <c r="I3" s="681" t="s">
        <v>0</v>
      </c>
      <c r="J3" s="28"/>
      <c r="K3" s="28" t="s">
        <v>449</v>
      </c>
      <c r="L3" s="19" t="s">
        <v>147</v>
      </c>
    </row>
    <row r="4" spans="1:12" ht="96" x14ac:dyDescent="0.2">
      <c r="A4" s="686"/>
      <c r="B4" s="684"/>
      <c r="C4" s="11" t="s">
        <v>61</v>
      </c>
      <c r="D4" s="11" t="s">
        <v>281</v>
      </c>
      <c r="E4" s="682"/>
      <c r="F4" s="11" t="s">
        <v>62</v>
      </c>
      <c r="G4" s="11" t="s">
        <v>63</v>
      </c>
      <c r="H4" s="682"/>
      <c r="I4" s="682"/>
      <c r="J4" s="11" t="s">
        <v>123</v>
      </c>
      <c r="K4" s="11" t="s">
        <v>124</v>
      </c>
    </row>
    <row r="5" spans="1:12" x14ac:dyDescent="0.2">
      <c r="A5" s="206" t="s">
        <v>31</v>
      </c>
      <c r="B5" s="679" t="s">
        <v>282</v>
      </c>
      <c r="C5" s="680"/>
      <c r="D5" s="680"/>
      <c r="E5" s="680"/>
      <c r="F5" s="680"/>
      <c r="G5" s="680"/>
      <c r="H5" s="680"/>
      <c r="I5" s="680"/>
      <c r="J5" s="29"/>
      <c r="K5" s="29"/>
    </row>
    <row r="6" spans="1:12" ht="18" customHeight="1" x14ac:dyDescent="0.2">
      <c r="A6" s="206" t="s">
        <v>103</v>
      </c>
      <c r="B6" s="12" t="str">
        <f>'3- Calcule buget'!B8</f>
        <v>Obţinerea terenului</v>
      </c>
      <c r="C6" s="14">
        <f>'3- Calcule buget'!G8</f>
        <v>0</v>
      </c>
      <c r="D6" s="14">
        <f>'3- Calcule buget'!H8</f>
        <v>0</v>
      </c>
      <c r="E6" s="14">
        <f>'3- Calcule buget'!I8</f>
        <v>0</v>
      </c>
      <c r="F6" s="14">
        <f>'3- Calcule buget'!J8</f>
        <v>0</v>
      </c>
      <c r="G6" s="14">
        <f>'3- Calcule buget'!K8</f>
        <v>0</v>
      </c>
      <c r="H6" s="14">
        <f>'3- Calcule buget'!L8</f>
        <v>0</v>
      </c>
      <c r="I6" s="14">
        <f>E6+H6</f>
        <v>0</v>
      </c>
      <c r="J6" s="342" t="s">
        <v>443</v>
      </c>
      <c r="K6" s="342" t="s">
        <v>444</v>
      </c>
      <c r="L6" s="346" t="str">
        <f>IF(E6&gt;SUM(C52*10%),"!!! Cheltuiala depaseste 10% din valoarea totala eligibila a proiectului","")</f>
        <v/>
      </c>
    </row>
    <row r="7" spans="1:12" x14ac:dyDescent="0.2">
      <c r="A7" s="206" t="s">
        <v>285</v>
      </c>
      <c r="B7" s="12" t="str">
        <f>'3- Calcule buget'!B9</f>
        <v>Amenajarea terenului</v>
      </c>
      <c r="C7" s="14">
        <f>'3- Calcule buget'!G9+'3- Calcule buget'!G11</f>
        <v>0</v>
      </c>
      <c r="D7" s="14">
        <f>'3- Calcule buget'!H9+'3- Calcule buget'!H11</f>
        <v>0</v>
      </c>
      <c r="E7" s="14">
        <f>'3- Calcule buget'!I9+'3- Calcule buget'!I11</f>
        <v>0</v>
      </c>
      <c r="F7" s="14">
        <f>'3- Calcule buget'!J9+'3- Calcule buget'!J11</f>
        <v>0</v>
      </c>
      <c r="G7" s="14">
        <f>'3- Calcule buget'!K9+'3- Calcule buget'!K11</f>
        <v>0</v>
      </c>
      <c r="H7" s="14">
        <f>'3- Calcule buget'!L9+'3- Calcule buget'!L11</f>
        <v>0</v>
      </c>
      <c r="I7" s="14">
        <f>E7+H7</f>
        <v>0</v>
      </c>
      <c r="J7" s="342" t="s">
        <v>302</v>
      </c>
      <c r="K7" s="342" t="s">
        <v>303</v>
      </c>
    </row>
    <row r="8" spans="1:12" ht="36" x14ac:dyDescent="0.2">
      <c r="A8" s="206" t="s">
        <v>78</v>
      </c>
      <c r="B8" s="12" t="str">
        <f>'3- Calcule buget'!B10</f>
        <v>Amenajări pentru protecţia mediului şi aducerea terenului la starea iniţială</v>
      </c>
      <c r="C8" s="14">
        <f>'3- Calcule buget'!G10</f>
        <v>0</v>
      </c>
      <c r="D8" s="14">
        <f>'3- Calcule buget'!H10</f>
        <v>0</v>
      </c>
      <c r="E8" s="14">
        <f>'3- Calcule buget'!I10</f>
        <v>0</v>
      </c>
      <c r="F8" s="14">
        <f>'3- Calcule buget'!J10</f>
        <v>0</v>
      </c>
      <c r="G8" s="14">
        <f>'3- Calcule buget'!K10</f>
        <v>0</v>
      </c>
      <c r="H8" s="14">
        <f>'3- Calcule buget'!L10</f>
        <v>0</v>
      </c>
      <c r="I8" s="14">
        <f>E8+H8</f>
        <v>0</v>
      </c>
      <c r="J8" s="342" t="s">
        <v>302</v>
      </c>
      <c r="K8" s="342" t="s">
        <v>304</v>
      </c>
    </row>
    <row r="9" spans="1:12" ht="24" x14ac:dyDescent="0.2">
      <c r="A9" s="206" t="s">
        <v>105</v>
      </c>
      <c r="B9" s="12" t="str">
        <f>'3- Calcule buget'!B11</f>
        <v>Cheltuieli pentru relocarea/protecţia utilităţilor</v>
      </c>
      <c r="C9" s="14">
        <f>'3- Calcule buget'!G11</f>
        <v>0</v>
      </c>
      <c r="D9" s="14">
        <f>'3- Calcule buget'!H11</f>
        <v>0</v>
      </c>
      <c r="E9" s="14">
        <f>'3- Calcule buget'!I11</f>
        <v>0</v>
      </c>
      <c r="F9" s="14">
        <f>'3- Calcule buget'!J11</f>
        <v>0</v>
      </c>
      <c r="G9" s="14">
        <f>'3- Calcule buget'!K11</f>
        <v>0</v>
      </c>
      <c r="H9" s="14">
        <f>'3- Calcule buget'!L11</f>
        <v>0</v>
      </c>
      <c r="I9" s="14">
        <f>E9+H9</f>
        <v>0</v>
      </c>
      <c r="J9" s="342" t="s">
        <v>302</v>
      </c>
      <c r="K9" s="342" t="s">
        <v>305</v>
      </c>
    </row>
    <row r="10" spans="1:12" s="8" customFormat="1" x14ac:dyDescent="0.2">
      <c r="A10" s="207"/>
      <c r="B10" s="22" t="s">
        <v>10</v>
      </c>
      <c r="C10" s="23">
        <f t="shared" ref="C10:I10" si="0">SUM(C6:C9)</f>
        <v>0</v>
      </c>
      <c r="D10" s="23">
        <f t="shared" si="0"/>
        <v>0</v>
      </c>
      <c r="E10" s="23">
        <f t="shared" si="0"/>
        <v>0</v>
      </c>
      <c r="F10" s="23">
        <f t="shared" si="0"/>
        <v>0</v>
      </c>
      <c r="G10" s="23">
        <f t="shared" si="0"/>
        <v>0</v>
      </c>
      <c r="H10" s="23">
        <f t="shared" si="0"/>
        <v>0</v>
      </c>
      <c r="I10" s="23">
        <f t="shared" si="0"/>
        <v>0</v>
      </c>
      <c r="J10" s="30"/>
      <c r="K10" s="30"/>
      <c r="L10" s="21"/>
    </row>
    <row r="11" spans="1:12" x14ac:dyDescent="0.2">
      <c r="A11" s="206" t="s">
        <v>32</v>
      </c>
      <c r="B11" s="663" t="s">
        <v>125</v>
      </c>
      <c r="C11" s="664"/>
      <c r="D11" s="664"/>
      <c r="E11" s="664"/>
      <c r="F11" s="664"/>
      <c r="G11" s="664"/>
      <c r="H11" s="664"/>
      <c r="I11" s="664"/>
      <c r="J11" s="29"/>
      <c r="K11" s="29"/>
    </row>
    <row r="12" spans="1:12" ht="36" x14ac:dyDescent="0.2">
      <c r="A12" s="208" t="s">
        <v>11</v>
      </c>
      <c r="B12" s="6" t="str">
        <f>'3- Calcule buget'!B14</f>
        <v>Cheltuieli pentru asigurarea utilităţilor necesare obiectivului de investiţii</v>
      </c>
      <c r="C12" s="14">
        <f>'3- Calcule buget'!G14</f>
        <v>0</v>
      </c>
      <c r="D12" s="14">
        <f>'3- Calcule buget'!H14</f>
        <v>0</v>
      </c>
      <c r="E12" s="14">
        <f>'3- Calcule buget'!I14</f>
        <v>0</v>
      </c>
      <c r="F12" s="14">
        <f>'3- Calcule buget'!J14</f>
        <v>0</v>
      </c>
      <c r="G12" s="14">
        <f>'3- Calcule buget'!K14</f>
        <v>0</v>
      </c>
      <c r="H12" s="14">
        <f>'3- Calcule buget'!L14</f>
        <v>0</v>
      </c>
      <c r="I12" s="14">
        <f>E12+H12</f>
        <v>0</v>
      </c>
      <c r="J12" s="342" t="s">
        <v>302</v>
      </c>
      <c r="K12" s="215" t="s">
        <v>340</v>
      </c>
      <c r="L12" s="609" t="str">
        <f>IF((E26+E42+E12)&gt;SUM(C52*15%),"!!! Cheltuiala depaseste 15% din valoarea totala eligibila","")</f>
        <v/>
      </c>
    </row>
    <row r="13" spans="1:12" s="8" customFormat="1" x14ac:dyDescent="0.2">
      <c r="A13" s="207"/>
      <c r="B13" s="22" t="s">
        <v>12</v>
      </c>
      <c r="C13" s="23">
        <f>SUM(C12:C12)</f>
        <v>0</v>
      </c>
      <c r="D13" s="23">
        <f>SUM(D12:D12)</f>
        <v>0</v>
      </c>
      <c r="E13" s="23">
        <f>C13+D13</f>
        <v>0</v>
      </c>
      <c r="F13" s="23">
        <f>SUM(F12:F12)</f>
        <v>0</v>
      </c>
      <c r="G13" s="23">
        <f>SUM(G12:G12)</f>
        <v>0</v>
      </c>
      <c r="H13" s="23">
        <f>F13+G13</f>
        <v>0</v>
      </c>
      <c r="I13" s="23">
        <f>E13+H13</f>
        <v>0</v>
      </c>
      <c r="J13" s="30"/>
      <c r="K13" s="30"/>
      <c r="L13" s="21"/>
    </row>
    <row r="14" spans="1:12" x14ac:dyDescent="0.2">
      <c r="A14" s="206" t="s">
        <v>33</v>
      </c>
      <c r="B14" s="663" t="s">
        <v>34</v>
      </c>
      <c r="C14" s="664"/>
      <c r="D14" s="664"/>
      <c r="E14" s="664"/>
      <c r="F14" s="664"/>
      <c r="G14" s="664"/>
      <c r="H14" s="664"/>
      <c r="I14" s="664"/>
      <c r="J14" s="29"/>
      <c r="K14" s="29"/>
    </row>
    <row r="15" spans="1:12" x14ac:dyDescent="0.2">
      <c r="A15" s="209" t="str">
        <f>'3- Calcule buget'!A17</f>
        <v>3.1.</v>
      </c>
      <c r="B15" s="6" t="str">
        <f>'3- Calcule buget'!B17</f>
        <v>Studii</v>
      </c>
      <c r="C15" s="14">
        <f>'3- Calcule buget'!G17</f>
        <v>0</v>
      </c>
      <c r="D15" s="14">
        <f>'3- Calcule buget'!H17</f>
        <v>0</v>
      </c>
      <c r="E15" s="14">
        <f>'3- Calcule buget'!I17</f>
        <v>0</v>
      </c>
      <c r="F15" s="14">
        <f>'3- Calcule buget'!J17</f>
        <v>0</v>
      </c>
      <c r="G15" s="14">
        <f>'3- Calcule buget'!K17</f>
        <v>0</v>
      </c>
      <c r="H15" s="14">
        <f>'3- Calcule buget'!L17</f>
        <v>0</v>
      </c>
      <c r="I15" s="14">
        <f t="shared" ref="I15:I20" si="1">E15+H15</f>
        <v>0</v>
      </c>
      <c r="J15" s="342" t="s">
        <v>307</v>
      </c>
      <c r="K15" s="342" t="s">
        <v>308</v>
      </c>
    </row>
    <row r="16" spans="1:12" ht="34.5" customHeight="1" x14ac:dyDescent="0.2">
      <c r="A16" s="209" t="str">
        <f>'3- Calcule buget'!A21</f>
        <v xml:space="preserve">3.2. </v>
      </c>
      <c r="B16" s="6" t="str">
        <f>'3- Calcule buget'!B21</f>
        <v>Documentaţii-suport şi cheltuieli pentru obţinerea de avize, acorduri şi autorizaţii</v>
      </c>
      <c r="C16" s="14">
        <f>'3- Calcule buget'!G21</f>
        <v>0</v>
      </c>
      <c r="D16" s="14">
        <f>'3- Calcule buget'!H21</f>
        <v>0</v>
      </c>
      <c r="E16" s="14">
        <f>'3- Calcule buget'!I21</f>
        <v>0</v>
      </c>
      <c r="F16" s="14">
        <f>'3- Calcule buget'!J21</f>
        <v>0</v>
      </c>
      <c r="G16" s="14">
        <f>'3- Calcule buget'!K21</f>
        <v>0</v>
      </c>
      <c r="H16" s="14">
        <f>'3- Calcule buget'!L21</f>
        <v>0</v>
      </c>
      <c r="I16" s="14">
        <f t="shared" si="1"/>
        <v>0</v>
      </c>
      <c r="J16" s="342" t="s">
        <v>307</v>
      </c>
      <c r="K16" s="342" t="s">
        <v>309</v>
      </c>
    </row>
    <row r="17" spans="1:13" ht="17.25" customHeight="1" x14ac:dyDescent="0.2">
      <c r="A17" s="209" t="str">
        <f>'3- Calcule buget'!A22</f>
        <v>3.3.</v>
      </c>
      <c r="B17" s="6" t="str">
        <f>'3- Calcule buget'!B22</f>
        <v xml:space="preserve">Expertizare tehnică                       </v>
      </c>
      <c r="C17" s="14">
        <f>'3- Calcule buget'!G22</f>
        <v>0</v>
      </c>
      <c r="D17" s="14">
        <f>'3- Calcule buget'!H22</f>
        <v>0</v>
      </c>
      <c r="E17" s="14">
        <f>'3- Calcule buget'!I22</f>
        <v>0</v>
      </c>
      <c r="F17" s="14">
        <f>'3- Calcule buget'!J22</f>
        <v>0</v>
      </c>
      <c r="G17" s="14">
        <f>'3- Calcule buget'!K22</f>
        <v>0</v>
      </c>
      <c r="H17" s="14">
        <f>'3- Calcule buget'!L22</f>
        <v>0</v>
      </c>
      <c r="I17" s="14">
        <f t="shared" si="1"/>
        <v>0</v>
      </c>
      <c r="J17" s="342" t="s">
        <v>307</v>
      </c>
      <c r="K17" s="29" t="s">
        <v>346</v>
      </c>
    </row>
    <row r="18" spans="1:13" ht="192" x14ac:dyDescent="0.2">
      <c r="A18" s="209" t="s">
        <v>208</v>
      </c>
      <c r="B18" s="6" t="str">
        <f>'3- Calcule buget'!B23</f>
        <v>Proiectare</v>
      </c>
      <c r="C18" s="14">
        <f>'3- Calcule buget'!G22+'3- Calcule buget'!G23</f>
        <v>0</v>
      </c>
      <c r="D18" s="14">
        <f>'3- Calcule buget'!H22+'3- Calcule buget'!H23</f>
        <v>0</v>
      </c>
      <c r="E18" s="14">
        <f>'3- Calcule buget'!I22+'3- Calcule buget'!I23</f>
        <v>0</v>
      </c>
      <c r="F18" s="14">
        <f>'3- Calcule buget'!J22+'3- Calcule buget'!J23</f>
        <v>0</v>
      </c>
      <c r="G18" s="14">
        <f>'3- Calcule buget'!K22+'3- Calcule buget'!K23</f>
        <v>0</v>
      </c>
      <c r="H18" s="14">
        <f>'3- Calcule buget'!L22+'3- Calcule buget'!L23</f>
        <v>0</v>
      </c>
      <c r="I18" s="14">
        <f t="shared" si="1"/>
        <v>0</v>
      </c>
      <c r="J18" s="342" t="s">
        <v>307</v>
      </c>
      <c r="K18" s="343" t="s">
        <v>445</v>
      </c>
    </row>
    <row r="19" spans="1:13" ht="48" x14ac:dyDescent="0.2">
      <c r="A19" s="209" t="s">
        <v>209</v>
      </c>
      <c r="B19" s="6" t="str">
        <f>'3- Calcule buget'!B31</f>
        <v>Consultanţă</v>
      </c>
      <c r="C19" s="14">
        <f>'3- Calcule buget'!G30+'3- Calcule buget'!G31</f>
        <v>0</v>
      </c>
      <c r="D19" s="14">
        <f>'3- Calcule buget'!H30+'3- Calcule buget'!H31</f>
        <v>0</v>
      </c>
      <c r="E19" s="14">
        <f>'3- Calcule buget'!I30+'3- Calcule buget'!I31</f>
        <v>0</v>
      </c>
      <c r="F19" s="14">
        <f>'3- Calcule buget'!J30+'3- Calcule buget'!J31</f>
        <v>0</v>
      </c>
      <c r="G19" s="14">
        <f>'3- Calcule buget'!K30+'3- Calcule buget'!K31</f>
        <v>0</v>
      </c>
      <c r="H19" s="14">
        <f>'3- Calcule buget'!L30+'3- Calcule buget'!L31</f>
        <v>0</v>
      </c>
      <c r="I19" s="14">
        <f t="shared" si="1"/>
        <v>0</v>
      </c>
      <c r="J19" s="342" t="s">
        <v>307</v>
      </c>
      <c r="K19" s="343" t="s">
        <v>310</v>
      </c>
    </row>
    <row r="20" spans="1:13" ht="84" x14ac:dyDescent="0.2">
      <c r="A20" s="209" t="s">
        <v>217</v>
      </c>
      <c r="B20" s="6" t="str">
        <f>'3- Calcule buget'!B35</f>
        <v>Asistenţă tehnică</v>
      </c>
      <c r="C20" s="14">
        <f>'3- Calcule buget'!G35</f>
        <v>0</v>
      </c>
      <c r="D20" s="14">
        <f>'3- Calcule buget'!H35</f>
        <v>0</v>
      </c>
      <c r="E20" s="14">
        <f>'3- Calcule buget'!I35</f>
        <v>0</v>
      </c>
      <c r="F20" s="14">
        <f>'3- Calcule buget'!J35</f>
        <v>0</v>
      </c>
      <c r="G20" s="14">
        <f>'3- Calcule buget'!K35</f>
        <v>0</v>
      </c>
      <c r="H20" s="14">
        <f>'3- Calcule buget'!L35</f>
        <v>0</v>
      </c>
      <c r="I20" s="14">
        <f t="shared" si="1"/>
        <v>0</v>
      </c>
      <c r="J20" s="342" t="s">
        <v>307</v>
      </c>
      <c r="K20" s="343" t="s">
        <v>766</v>
      </c>
    </row>
    <row r="21" spans="1:13" s="8" customFormat="1" x14ac:dyDescent="0.2">
      <c r="A21" s="207"/>
      <c r="B21" s="22" t="s">
        <v>220</v>
      </c>
      <c r="C21" s="23">
        <f t="shared" ref="C21:I21" si="2">SUM(C15:C20)</f>
        <v>0</v>
      </c>
      <c r="D21" s="23">
        <f t="shared" si="2"/>
        <v>0</v>
      </c>
      <c r="E21" s="23">
        <f t="shared" si="2"/>
        <v>0</v>
      </c>
      <c r="F21" s="23">
        <f t="shared" si="2"/>
        <v>0</v>
      </c>
      <c r="G21" s="23">
        <f t="shared" si="2"/>
        <v>0</v>
      </c>
      <c r="H21" s="23">
        <f t="shared" si="2"/>
        <v>0</v>
      </c>
      <c r="I21" s="23">
        <f t="shared" si="2"/>
        <v>0</v>
      </c>
      <c r="J21" s="30"/>
      <c r="K21" s="30"/>
      <c r="L21" s="330" t="str">
        <f>IF(E21&gt;SUM(E27*10%),"!!! Cheltuiala depaseste 10% din valoarea cheltuielilor eligibile cap. 3","")</f>
        <v/>
      </c>
    </row>
    <row r="22" spans="1:13" x14ac:dyDescent="0.2">
      <c r="A22" s="206" t="s">
        <v>284</v>
      </c>
      <c r="B22" s="663" t="s">
        <v>35</v>
      </c>
      <c r="C22" s="664"/>
      <c r="D22" s="664"/>
      <c r="E22" s="664"/>
      <c r="F22" s="664"/>
      <c r="G22" s="664"/>
      <c r="H22" s="664"/>
      <c r="I22" s="664"/>
      <c r="J22" s="29"/>
      <c r="K22" s="29"/>
    </row>
    <row r="23" spans="1:13" ht="60" x14ac:dyDescent="0.2">
      <c r="A23" s="209" t="str">
        <f>'3- Calcule buget'!A43</f>
        <v>4.1.</v>
      </c>
      <c r="B23" s="6" t="s">
        <v>1</v>
      </c>
      <c r="C23" s="14">
        <f>'3- Calcule buget'!G43-'3- Calcule buget'!G44+'3- Calcule buget'!G45-'3- Calcule buget'!G46</f>
        <v>0</v>
      </c>
      <c r="D23" s="14">
        <f>'3- Calcule buget'!H43-'3- Calcule buget'!H44+'3- Calcule buget'!H45-'3- Calcule buget'!H46</f>
        <v>0</v>
      </c>
      <c r="E23" s="14">
        <f>C23+D23</f>
        <v>0</v>
      </c>
      <c r="F23" s="14">
        <f>'3- Calcule buget'!J43-'3- Calcule buget'!J44+'3- Calcule buget'!J45-'3- Calcule buget'!J46</f>
        <v>0</v>
      </c>
      <c r="G23" s="14">
        <f>'3- Calcule buget'!K43-'3- Calcule buget'!K44+'3- Calcule buget'!K45-'3- Calcule buget'!K46</f>
        <v>0</v>
      </c>
      <c r="H23" s="14">
        <f>'3- Calcule buget'!L43-'3- Calcule buget'!L44+'3- Calcule buget'!L45-'3- Calcule buget'!L46</f>
        <v>0</v>
      </c>
      <c r="I23" s="14">
        <f>E23+H23</f>
        <v>0</v>
      </c>
      <c r="J23" s="344" t="s">
        <v>312</v>
      </c>
      <c r="K23" s="343" t="s">
        <v>446</v>
      </c>
    </row>
    <row r="24" spans="1:13" ht="84" x14ac:dyDescent="0.2">
      <c r="A24" s="209" t="s">
        <v>104</v>
      </c>
      <c r="B24" s="6" t="s">
        <v>2</v>
      </c>
      <c r="C24" s="14">
        <f>'3- Calcule buget'!G47-'3- Calcule buget'!G48+'3- Calcule buget'!G49-'3- Calcule buget'!G50+'3- Calcule buget'!G51-'3- Calcule buget'!G52</f>
        <v>0</v>
      </c>
      <c r="D24" s="14">
        <f>'3- Calcule buget'!H47-'3- Calcule buget'!H48+'3- Calcule buget'!H49-'3- Calcule buget'!H50+'3- Calcule buget'!H51-'3- Calcule buget'!H52</f>
        <v>0</v>
      </c>
      <c r="E24" s="14">
        <f>C24+D24</f>
        <v>0</v>
      </c>
      <c r="F24" s="14">
        <f>'3- Calcule buget'!J47-'3- Calcule buget'!J48+'3- Calcule buget'!J49-'3- Calcule buget'!J50+'3- Calcule buget'!J51-'3- Calcule buget'!J52</f>
        <v>0</v>
      </c>
      <c r="G24" s="14">
        <f>'3- Calcule buget'!K47-'3- Calcule buget'!K48+'3- Calcule buget'!K49-'3- Calcule buget'!K50+'3- Calcule buget'!K51-'3- Calcule buget'!K52</f>
        <v>0</v>
      </c>
      <c r="H24" s="14">
        <f>'3- Calcule buget'!L47-'3- Calcule buget'!L48+'3- Calcule buget'!L49-'3- Calcule buget'!L50+'3- Calcule buget'!L51-'3- Calcule buget'!L52</f>
        <v>0</v>
      </c>
      <c r="I24" s="14">
        <f>E24+H24</f>
        <v>0</v>
      </c>
      <c r="J24" s="345" t="s">
        <v>313</v>
      </c>
      <c r="K24" s="343" t="s">
        <v>447</v>
      </c>
    </row>
    <row r="25" spans="1:13" ht="42" customHeight="1" x14ac:dyDescent="0.2">
      <c r="A25" s="209"/>
      <c r="B25" s="6" t="s">
        <v>166</v>
      </c>
      <c r="C25" s="14">
        <f>'3- Calcule buget'!G53-'3- Calcule buget'!G54</f>
        <v>0</v>
      </c>
      <c r="D25" s="14">
        <f>'3- Calcule buget'!H53-'3- Calcule buget'!H54</f>
        <v>0</v>
      </c>
      <c r="E25" s="14">
        <f>C25+D25</f>
        <v>0</v>
      </c>
      <c r="F25" s="14">
        <f>'3- Calcule buget'!J53-'3- Calcule buget'!J54</f>
        <v>0</v>
      </c>
      <c r="G25" s="14">
        <f>'3- Calcule buget'!K53-'3- Calcule buget'!K54</f>
        <v>0</v>
      </c>
      <c r="H25" s="14">
        <f>'3- Calcule buget'!L53-'3- Calcule buget'!L54</f>
        <v>0</v>
      </c>
      <c r="I25" s="14">
        <f>E25+H25</f>
        <v>0</v>
      </c>
      <c r="J25" s="343" t="s">
        <v>314</v>
      </c>
      <c r="K25" s="344" t="s">
        <v>315</v>
      </c>
    </row>
    <row r="26" spans="1:13" ht="32.25" customHeight="1" x14ac:dyDescent="0.2">
      <c r="A26" s="209" t="s">
        <v>255</v>
      </c>
      <c r="B26" s="6" t="s">
        <v>219</v>
      </c>
      <c r="C26" s="14">
        <f>'3- Calcule buget'!G44+'3- Calcule buget'!G46+'3- Calcule buget'!G48+'3- Calcule buget'!G50+'3- Calcule buget'!G52+'3- Calcule buget'!G54</f>
        <v>0</v>
      </c>
      <c r="D26" s="14">
        <f>'3- Calcule buget'!H44+'3- Calcule buget'!H46+'3- Calcule buget'!H48+'3- Calcule buget'!H50+'3- Calcule buget'!H52+'3- Calcule buget'!H54</f>
        <v>0</v>
      </c>
      <c r="E26" s="14">
        <f>C26+D26</f>
        <v>0</v>
      </c>
      <c r="F26" s="14">
        <f>'3- Calcule buget'!J44+'3- Calcule buget'!J46+'3- Calcule buget'!J48+'3- Calcule buget'!J50+'3- Calcule buget'!J52+'3- Calcule buget'!J54</f>
        <v>0</v>
      </c>
      <c r="G26" s="14">
        <f>'3- Calcule buget'!K44+'3- Calcule buget'!K46+'3- Calcule buget'!K48+'3- Calcule buget'!K50+'3- Calcule buget'!K52+'3- Calcule buget'!K54</f>
        <v>0</v>
      </c>
      <c r="H26" s="14">
        <f>'3- Calcule buget'!L44+'3- Calcule buget'!L46+'3- Calcule buget'!L48+'3- Calcule buget'!L50+'3- Calcule buget'!L52+'3- Calcule buget'!L54</f>
        <v>0</v>
      </c>
      <c r="I26" s="14">
        <f>E26+H26</f>
        <v>0</v>
      </c>
      <c r="J26" s="29"/>
      <c r="K26" s="29"/>
      <c r="L26" s="346" t="str">
        <f>IF((E26+E42+E12)&gt;SUM(C52*15%),"!!! Cheltuiala depaseste 15% din valoarea totala eligibila","")</f>
        <v/>
      </c>
      <c r="M26" s="34"/>
    </row>
    <row r="27" spans="1:13" s="8" customFormat="1" x14ac:dyDescent="0.2">
      <c r="A27" s="207"/>
      <c r="B27" s="22" t="s">
        <v>13</v>
      </c>
      <c r="C27" s="23">
        <f t="shared" ref="C27:I27" si="3">C26+C25+C24+C23</f>
        <v>0</v>
      </c>
      <c r="D27" s="23">
        <f t="shared" si="3"/>
        <v>0</v>
      </c>
      <c r="E27" s="23">
        <f t="shared" si="3"/>
        <v>0</v>
      </c>
      <c r="F27" s="23">
        <f t="shared" si="3"/>
        <v>0</v>
      </c>
      <c r="G27" s="23">
        <f t="shared" si="3"/>
        <v>0</v>
      </c>
      <c r="H27" s="23">
        <f t="shared" si="3"/>
        <v>0</v>
      </c>
      <c r="I27" s="23">
        <f t="shared" si="3"/>
        <v>0</v>
      </c>
      <c r="J27" s="30"/>
      <c r="K27" s="30"/>
      <c r="L27" s="21"/>
    </row>
    <row r="28" spans="1:13" x14ac:dyDescent="0.2">
      <c r="A28" s="206" t="s">
        <v>36</v>
      </c>
      <c r="B28" s="663" t="s">
        <v>37</v>
      </c>
      <c r="C28" s="664"/>
      <c r="D28" s="664"/>
      <c r="E28" s="664"/>
      <c r="F28" s="664"/>
      <c r="G28" s="664"/>
      <c r="H28" s="664"/>
      <c r="I28" s="664"/>
      <c r="J28" s="29"/>
      <c r="K28" s="29"/>
    </row>
    <row r="29" spans="1:13" ht="60" x14ac:dyDescent="0.2">
      <c r="A29" s="209" t="str">
        <f>'3- Calcule buget'!A57</f>
        <v>5.1.</v>
      </c>
      <c r="B29" s="12" t="str">
        <f>'3- Calcule buget'!B57</f>
        <v>Organizare de şantier</v>
      </c>
      <c r="C29" s="14">
        <f>'3- Calcule buget'!G57</f>
        <v>0</v>
      </c>
      <c r="D29" s="14">
        <f>'3- Calcule buget'!H57</f>
        <v>0</v>
      </c>
      <c r="E29" s="14">
        <f>'3- Calcule buget'!I57</f>
        <v>0</v>
      </c>
      <c r="F29" s="14">
        <f>'3- Calcule buget'!J57</f>
        <v>0</v>
      </c>
      <c r="G29" s="14">
        <f>'3- Calcule buget'!K57</f>
        <v>0</v>
      </c>
      <c r="H29" s="14">
        <f>'3- Calcule buget'!L57</f>
        <v>0</v>
      </c>
      <c r="I29" s="14">
        <f>E29+H29</f>
        <v>0</v>
      </c>
      <c r="J29" s="344" t="s">
        <v>302</v>
      </c>
      <c r="K29" s="343" t="s">
        <v>448</v>
      </c>
    </row>
    <row r="30" spans="1:13" ht="156" x14ac:dyDescent="0.2">
      <c r="A30" s="209" t="str">
        <f>'3- Calcule buget'!A60</f>
        <v>5.2.</v>
      </c>
      <c r="B30" s="12" t="str">
        <f>'3- Calcule buget'!B60</f>
        <v>Comisioane, cote, taxe, costul creditului</v>
      </c>
      <c r="C30" s="14">
        <f>'3- Calcule buget'!G60</f>
        <v>0</v>
      </c>
      <c r="D30" s="14">
        <f>'3- Calcule buget'!H60</f>
        <v>0</v>
      </c>
      <c r="E30" s="14">
        <f>'3- Calcule buget'!I60</f>
        <v>0</v>
      </c>
      <c r="F30" s="14">
        <f>'3- Calcule buget'!J60</f>
        <v>0</v>
      </c>
      <c r="G30" s="14">
        <f>'3- Calcule buget'!K60</f>
        <v>0</v>
      </c>
      <c r="H30" s="14">
        <f>'3- Calcule buget'!L60</f>
        <v>0</v>
      </c>
      <c r="I30" s="14">
        <f>E30+H30</f>
        <v>0</v>
      </c>
      <c r="J30" s="344" t="s">
        <v>319</v>
      </c>
      <c r="K30" s="343" t="s">
        <v>320</v>
      </c>
    </row>
    <row r="31" spans="1:13" x14ac:dyDescent="0.2">
      <c r="A31" s="209" t="str">
        <f>'3- Calcule buget'!A66</f>
        <v>5.3.</v>
      </c>
      <c r="B31" s="12" t="str">
        <f>'3- Calcule buget'!B66</f>
        <v>Cheltuieli diverse şi neprevăzute</v>
      </c>
      <c r="C31" s="14">
        <f>'3- Calcule buget'!G66</f>
        <v>0</v>
      </c>
      <c r="D31" s="14">
        <f>'3- Calcule buget'!H66</f>
        <v>0</v>
      </c>
      <c r="E31" s="14">
        <f>'3- Calcule buget'!I66</f>
        <v>0</v>
      </c>
      <c r="F31" s="14">
        <f>'3- Calcule buget'!J66</f>
        <v>0</v>
      </c>
      <c r="G31" s="14">
        <f>'3- Calcule buget'!K66</f>
        <v>0</v>
      </c>
      <c r="H31" s="14">
        <f>'3- Calcule buget'!L66</f>
        <v>0</v>
      </c>
      <c r="I31" s="14">
        <f>E31+H31</f>
        <v>0</v>
      </c>
      <c r="J31" s="344" t="s">
        <v>302</v>
      </c>
      <c r="K31" s="344" t="s">
        <v>321</v>
      </c>
      <c r="L31" s="330" t="str">
        <f>IF(E31&gt;SUM((E27+E10)*10%),"!!! Cheltuiala depaseste 10% din valoarea cheltuielilor eligibile cap. 3","")</f>
        <v/>
      </c>
    </row>
    <row r="32" spans="1:13" s="8" customFormat="1" x14ac:dyDescent="0.2">
      <c r="A32" s="207"/>
      <c r="B32" s="22" t="s">
        <v>29</v>
      </c>
      <c r="C32" s="23">
        <f>SUM(C29:C31)</f>
        <v>0</v>
      </c>
      <c r="D32" s="23">
        <f>SUM(D29:D31)</f>
        <v>0</v>
      </c>
      <c r="E32" s="23">
        <f>C32+D32</f>
        <v>0</v>
      </c>
      <c r="F32" s="23">
        <f>SUM(F29:F31)</f>
        <v>0</v>
      </c>
      <c r="G32" s="23">
        <f>SUM(G29:G31)</f>
        <v>0</v>
      </c>
      <c r="H32" s="23">
        <f>F32+G32</f>
        <v>0</v>
      </c>
      <c r="I32" s="23">
        <f>E32+H32</f>
        <v>0</v>
      </c>
      <c r="J32" s="30"/>
      <c r="K32" s="30"/>
      <c r="L32" s="21"/>
    </row>
    <row r="33" spans="1:15" x14ac:dyDescent="0.2">
      <c r="A33" s="206" t="s">
        <v>38</v>
      </c>
      <c r="B33" s="667" t="str">
        <f>'3- Calcule buget'!B67</f>
        <v>Cheltuieli pentru informare şi publicitate</v>
      </c>
      <c r="C33" s="668"/>
      <c r="D33" s="668"/>
      <c r="E33" s="668"/>
      <c r="F33" s="668"/>
      <c r="G33" s="668"/>
      <c r="H33" s="668"/>
      <c r="I33" s="669"/>
      <c r="J33" s="29"/>
      <c r="K33" s="29"/>
      <c r="L33" s="330" t="str">
        <f>IF(E36&gt;10000,"!!! Cheltuiala depaseste pragul din ghid","")</f>
        <v/>
      </c>
    </row>
    <row r="34" spans="1:15" ht="24" x14ac:dyDescent="0.2">
      <c r="A34" s="208" t="s">
        <v>141</v>
      </c>
      <c r="B34" s="12" t="str">
        <f>'3- Calcule buget'!B68</f>
        <v xml:space="preserve">Cheltuieli cu activitățile obligatorii de informare și publicitate aferente proiectului  </v>
      </c>
      <c r="C34" s="14">
        <f>'3- Calcule buget'!G68</f>
        <v>0</v>
      </c>
      <c r="D34" s="14">
        <f>'3- Calcule buget'!H68</f>
        <v>0</v>
      </c>
      <c r="E34" s="14">
        <f>'3- Calcule buget'!I68</f>
        <v>0</v>
      </c>
      <c r="F34" s="14">
        <f>'3- Calcule buget'!J68</f>
        <v>0</v>
      </c>
      <c r="G34" s="14">
        <f>'3- Calcule buget'!K68</f>
        <v>0</v>
      </c>
      <c r="H34" s="14">
        <f>'3- Calcule buget'!L68</f>
        <v>0</v>
      </c>
      <c r="I34" s="14">
        <f>E34+H34</f>
        <v>0</v>
      </c>
      <c r="J34" s="344" t="s">
        <v>307</v>
      </c>
      <c r="K34" s="343" t="s">
        <v>322</v>
      </c>
    </row>
    <row r="35" spans="1:15" ht="24" x14ac:dyDescent="0.2">
      <c r="A35" s="208" t="s">
        <v>106</v>
      </c>
      <c r="B35" s="12" t="s">
        <v>102</v>
      </c>
      <c r="C35" s="14">
        <f>'3- Calcule buget'!G69</f>
        <v>0</v>
      </c>
      <c r="D35" s="14">
        <f>'3- Calcule buget'!H69</f>
        <v>0</v>
      </c>
      <c r="E35" s="14">
        <f>'3- Calcule buget'!I69</f>
        <v>0</v>
      </c>
      <c r="F35" s="14">
        <f>'3- Calcule buget'!J69</f>
        <v>0</v>
      </c>
      <c r="G35" s="14">
        <f>'3- Calcule buget'!K69</f>
        <v>0</v>
      </c>
      <c r="H35" s="14">
        <f>'3- Calcule buget'!L69</f>
        <v>0</v>
      </c>
      <c r="I35" s="14">
        <f>E35+H35</f>
        <v>0</v>
      </c>
      <c r="J35" s="344" t="s">
        <v>307</v>
      </c>
      <c r="K35" s="343" t="s">
        <v>322</v>
      </c>
    </row>
    <row r="36" spans="1:15" s="8" customFormat="1" x14ac:dyDescent="0.2">
      <c r="A36" s="210"/>
      <c r="B36" s="22" t="s">
        <v>30</v>
      </c>
      <c r="C36" s="23">
        <f t="shared" ref="C36:I36" si="4">SUM(C34:C35)</f>
        <v>0</v>
      </c>
      <c r="D36" s="23">
        <f t="shared" si="4"/>
        <v>0</v>
      </c>
      <c r="E36" s="23">
        <f t="shared" si="4"/>
        <v>0</v>
      </c>
      <c r="F36" s="23">
        <f t="shared" si="4"/>
        <v>0</v>
      </c>
      <c r="G36" s="23">
        <f t="shared" si="4"/>
        <v>0</v>
      </c>
      <c r="H36" s="23">
        <f t="shared" si="4"/>
        <v>0</v>
      </c>
      <c r="I36" s="23">
        <f t="shared" si="4"/>
        <v>0</v>
      </c>
      <c r="J36" s="30"/>
      <c r="K36" s="30"/>
      <c r="L36" s="21"/>
    </row>
    <row r="37" spans="1:15" s="8" customFormat="1" x14ac:dyDescent="0.2">
      <c r="A37" s="618" t="s">
        <v>764</v>
      </c>
      <c r="B37" s="674" t="s">
        <v>753</v>
      </c>
      <c r="C37" s="675"/>
      <c r="D37" s="675"/>
      <c r="E37" s="675"/>
      <c r="F37" s="675"/>
      <c r="G37" s="675"/>
      <c r="H37" s="675"/>
      <c r="I37" s="676"/>
      <c r="J37" s="30"/>
      <c r="K37" s="30"/>
      <c r="L37" s="21"/>
    </row>
    <row r="38" spans="1:15" s="8" customFormat="1" ht="12.75" x14ac:dyDescent="0.2">
      <c r="A38" s="619" t="s">
        <v>324</v>
      </c>
      <c r="B38" s="615" t="s">
        <v>756</v>
      </c>
      <c r="C38" s="627">
        <f>'3- Calcule buget'!G72</f>
        <v>0</v>
      </c>
      <c r="D38" s="627">
        <f>'3- Calcule buget'!H72</f>
        <v>0</v>
      </c>
      <c r="E38" s="627">
        <f>'3- Calcule buget'!I72</f>
        <v>0</v>
      </c>
      <c r="F38" s="627">
        <f>'3- Calcule buget'!J72</f>
        <v>0</v>
      </c>
      <c r="G38" s="627">
        <f>'3- Calcule buget'!K72</f>
        <v>0</v>
      </c>
      <c r="H38" s="627">
        <f>'3- Calcule buget'!L72</f>
        <v>0</v>
      </c>
      <c r="I38" s="627">
        <f>'3- Calcule buget'!M72</f>
        <v>0</v>
      </c>
      <c r="J38" s="30" t="s">
        <v>773</v>
      </c>
      <c r="K38" s="30">
        <v>7.1</v>
      </c>
      <c r="L38" s="21"/>
    </row>
    <row r="39" spans="1:15" s="8" customFormat="1" ht="25.5" x14ac:dyDescent="0.2">
      <c r="A39" s="620" t="s">
        <v>757</v>
      </c>
      <c r="B39" s="617" t="s">
        <v>758</v>
      </c>
      <c r="C39" s="627">
        <f>'3- Calcule buget'!G73</f>
        <v>0</v>
      </c>
      <c r="D39" s="627">
        <f>'3- Calcule buget'!H73</f>
        <v>0</v>
      </c>
      <c r="E39" s="627">
        <f>'3- Calcule buget'!I73</f>
        <v>0</v>
      </c>
      <c r="F39" s="627">
        <f>'3- Calcule buget'!J73</f>
        <v>0</v>
      </c>
      <c r="G39" s="627">
        <f>'3- Calcule buget'!K73</f>
        <v>0</v>
      </c>
      <c r="H39" s="627">
        <f>'3- Calcule buget'!L73</f>
        <v>0</v>
      </c>
      <c r="I39" s="627">
        <f>'3- Calcule buget'!M73</f>
        <v>0</v>
      </c>
      <c r="J39" s="30" t="s">
        <v>778</v>
      </c>
      <c r="K39" s="30">
        <v>7.2</v>
      </c>
      <c r="L39" s="21"/>
    </row>
    <row r="40" spans="1:15" s="8" customFormat="1" x14ac:dyDescent="0.2">
      <c r="A40" s="210"/>
      <c r="B40" s="22" t="s">
        <v>221</v>
      </c>
      <c r="C40" s="23">
        <f>C38+C39</f>
        <v>0</v>
      </c>
      <c r="D40" s="23">
        <f t="shared" ref="D40:I40" si="5">D38+D39</f>
        <v>0</v>
      </c>
      <c r="E40" s="23">
        <f t="shared" si="5"/>
        <v>0</v>
      </c>
      <c r="F40" s="23">
        <f t="shared" si="5"/>
        <v>0</v>
      </c>
      <c r="G40" s="23">
        <f t="shared" si="5"/>
        <v>0</v>
      </c>
      <c r="H40" s="23">
        <f t="shared" si="5"/>
        <v>0</v>
      </c>
      <c r="I40" s="23">
        <f t="shared" si="5"/>
        <v>0</v>
      </c>
      <c r="J40" s="30"/>
      <c r="K40" s="30"/>
      <c r="L40" s="609" t="str">
        <f>IF((E40)&gt;SUM(E46*25%),"!!! Cheltuiala depaseste 25% din valoarea totala eligibila","")</f>
        <v/>
      </c>
    </row>
    <row r="41" spans="1:15" s="17" customFormat="1" ht="25.9" customHeight="1" x14ac:dyDescent="0.2">
      <c r="A41" s="211" t="s">
        <v>762</v>
      </c>
      <c r="B41" s="663" t="s">
        <v>747</v>
      </c>
      <c r="C41" s="664"/>
      <c r="D41" s="664"/>
      <c r="E41" s="664"/>
      <c r="F41" s="664"/>
      <c r="G41" s="664"/>
      <c r="H41" s="664"/>
      <c r="I41" s="664"/>
      <c r="J41" s="31"/>
      <c r="K41" s="31"/>
      <c r="L41" s="609" t="str">
        <f>IF((E26+E42+E12)&gt;SUM(C52*15%),"!!! Cheltuiala depaseste 15% din valoarea totala eligibila","")</f>
        <v/>
      </c>
    </row>
    <row r="42" spans="1:15" s="17" customFormat="1" ht="48" x14ac:dyDescent="0.2">
      <c r="A42" s="204" t="s">
        <v>763</v>
      </c>
      <c r="B42" s="12" t="str">
        <f>'3- Calcule buget'!B78</f>
        <v>Servicii</v>
      </c>
      <c r="C42" s="13">
        <f>'3- Calcule buget'!G78</f>
        <v>0</v>
      </c>
      <c r="D42" s="13">
        <f>'3- Calcule buget'!H78</f>
        <v>0</v>
      </c>
      <c r="E42" s="13">
        <f>'3- Calcule buget'!I78</f>
        <v>0</v>
      </c>
      <c r="F42" s="13">
        <f>'3- Calcule buget'!J78</f>
        <v>0</v>
      </c>
      <c r="G42" s="13">
        <f>'3- Calcule buget'!K78</f>
        <v>0</v>
      </c>
      <c r="H42" s="13">
        <f>'3- Calcule buget'!L78</f>
        <v>0</v>
      </c>
      <c r="I42" s="14">
        <f t="shared" ref="I42" si="6">E42+H42</f>
        <v>0</v>
      </c>
      <c r="J42" s="344" t="s">
        <v>307</v>
      </c>
      <c r="K42" s="215" t="s">
        <v>750</v>
      </c>
      <c r="L42" s="19"/>
    </row>
    <row r="43" spans="1:15" s="17" customFormat="1" x14ac:dyDescent="0.2">
      <c r="A43" s="204"/>
      <c r="B43" s="12"/>
      <c r="C43" s="13"/>
      <c r="D43" s="13"/>
      <c r="E43" s="13"/>
      <c r="F43" s="13"/>
      <c r="G43" s="13"/>
      <c r="H43" s="13"/>
      <c r="I43" s="14"/>
      <c r="J43" s="102"/>
      <c r="K43" s="102"/>
      <c r="L43" s="19"/>
    </row>
    <row r="44" spans="1:15" s="8" customFormat="1" x14ac:dyDescent="0.2">
      <c r="A44" s="207"/>
      <c r="B44" s="22" t="s">
        <v>765</v>
      </c>
      <c r="C44" s="23">
        <f t="shared" ref="C44:I44" si="7">SUM(C42:C43)</f>
        <v>0</v>
      </c>
      <c r="D44" s="23">
        <f t="shared" si="7"/>
        <v>0</v>
      </c>
      <c r="E44" s="23">
        <f t="shared" si="7"/>
        <v>0</v>
      </c>
      <c r="F44" s="23">
        <f t="shared" si="7"/>
        <v>0</v>
      </c>
      <c r="G44" s="23">
        <f t="shared" si="7"/>
        <v>0</v>
      </c>
      <c r="H44" s="23">
        <f t="shared" si="7"/>
        <v>0</v>
      </c>
      <c r="I44" s="23">
        <f t="shared" si="7"/>
        <v>0</v>
      </c>
      <c r="J44" s="32"/>
      <c r="K44" s="33"/>
      <c r="L44" s="220"/>
    </row>
    <row r="45" spans="1:15" s="8" customFormat="1" x14ac:dyDescent="0.2">
      <c r="A45" s="208"/>
      <c r="B45" s="15"/>
      <c r="C45" s="16"/>
      <c r="D45" s="16"/>
      <c r="E45" s="16"/>
      <c r="F45" s="16"/>
      <c r="G45" s="16"/>
      <c r="H45" s="16"/>
      <c r="I45" s="16"/>
      <c r="J45" s="32"/>
      <c r="K45" s="33"/>
      <c r="L45" s="220"/>
    </row>
    <row r="46" spans="1:15" s="8" customFormat="1" x14ac:dyDescent="0.2">
      <c r="A46" s="212"/>
      <c r="B46" s="24" t="s">
        <v>15</v>
      </c>
      <c r="C46" s="25">
        <f>C36+C32+C27+C21+C10+C13+C44+C40</f>
        <v>0</v>
      </c>
      <c r="D46" s="25">
        <f t="shared" ref="D46:I46" si="8">D36+D32+D27+D21+D10+D13+D44+D40</f>
        <v>0</v>
      </c>
      <c r="E46" s="25">
        <f t="shared" si="8"/>
        <v>0</v>
      </c>
      <c r="F46" s="25">
        <f t="shared" si="8"/>
        <v>0</v>
      </c>
      <c r="G46" s="25">
        <f t="shared" si="8"/>
        <v>0</v>
      </c>
      <c r="H46" s="25">
        <f t="shared" si="8"/>
        <v>0</v>
      </c>
      <c r="I46" s="25">
        <f t="shared" si="8"/>
        <v>0</v>
      </c>
      <c r="J46" s="32"/>
      <c r="K46" s="33"/>
      <c r="L46" s="221"/>
      <c r="M46" s="216"/>
      <c r="N46" s="216"/>
      <c r="O46" s="216"/>
    </row>
    <row r="47" spans="1:15" x14ac:dyDescent="0.2">
      <c r="A47" s="213"/>
      <c r="C47" s="20">
        <f>C46-'3- Calcule buget'!G80</f>
        <v>0</v>
      </c>
      <c r="D47" s="20">
        <f>D46-'3- Calcule buget'!H80</f>
        <v>0</v>
      </c>
      <c r="E47" s="20">
        <f>E46-'3- Calcule buget'!I80</f>
        <v>0</v>
      </c>
      <c r="F47" s="20">
        <f>F46-'3- Calcule buget'!J80</f>
        <v>0</v>
      </c>
      <c r="G47" s="20">
        <f>G46-'3- Calcule buget'!K80</f>
        <v>0</v>
      </c>
      <c r="H47" s="20">
        <f>H46-'3- Calcule buget'!L80</f>
        <v>0</v>
      </c>
      <c r="I47" s="20">
        <f>I46-'3- Calcule buget'!E80</f>
        <v>0</v>
      </c>
      <c r="J47" s="26"/>
      <c r="K47" s="27"/>
      <c r="L47" s="219"/>
    </row>
    <row r="48" spans="1:15" x14ac:dyDescent="0.2">
      <c r="B48" s="21"/>
      <c r="D48" s="119"/>
      <c r="E48" s="119"/>
      <c r="F48" s="119"/>
      <c r="G48" s="119"/>
      <c r="H48" s="119"/>
      <c r="I48" s="119"/>
      <c r="J48" s="120"/>
      <c r="K48" s="120"/>
      <c r="L48" s="222"/>
      <c r="M48" s="121"/>
    </row>
    <row r="49" spans="1:14" x14ac:dyDescent="0.2">
      <c r="A49" s="2" t="s">
        <v>43</v>
      </c>
      <c r="B49" s="2" t="s">
        <v>16</v>
      </c>
      <c r="C49" s="199" t="s">
        <v>40</v>
      </c>
      <c r="D49" s="318">
        <f>C52/'1-Date proiect'!B11</f>
        <v>0</v>
      </c>
      <c r="E49" s="319" t="s">
        <v>301</v>
      </c>
      <c r="F49" s="319">
        <v>100000</v>
      </c>
      <c r="G49" s="319">
        <v>12000000</v>
      </c>
      <c r="H49" s="119"/>
      <c r="I49" s="119"/>
      <c r="J49" s="119"/>
      <c r="K49" s="120"/>
      <c r="L49" s="217"/>
      <c r="M49" s="222"/>
      <c r="N49" s="121"/>
    </row>
    <row r="50" spans="1:14" x14ac:dyDescent="0.2">
      <c r="A50" s="215" t="s">
        <v>17</v>
      </c>
      <c r="B50" s="1" t="s">
        <v>18</v>
      </c>
      <c r="C50" s="4">
        <f>I46</f>
        <v>0</v>
      </c>
      <c r="D50" s="231"/>
      <c r="E50" s="203"/>
      <c r="F50" s="203"/>
      <c r="G50" s="203"/>
      <c r="H50" s="203"/>
      <c r="I50" s="203"/>
      <c r="J50" s="203"/>
      <c r="K50" s="122"/>
      <c r="L50" s="217"/>
      <c r="M50" s="223"/>
      <c r="N50" s="121"/>
    </row>
    <row r="51" spans="1:14" ht="24" x14ac:dyDescent="0.2">
      <c r="A51" s="215" t="s">
        <v>47</v>
      </c>
      <c r="B51" s="3" t="s">
        <v>56</v>
      </c>
      <c r="C51" s="5">
        <f>H46</f>
        <v>0</v>
      </c>
      <c r="D51" s="232"/>
      <c r="E51" s="234"/>
      <c r="F51" s="234"/>
      <c r="G51" s="234"/>
      <c r="H51" s="234"/>
      <c r="I51" s="234"/>
      <c r="J51" s="119"/>
      <c r="K51" s="120"/>
      <c r="L51" s="217"/>
      <c r="M51" s="222"/>
      <c r="N51" s="121"/>
    </row>
    <row r="52" spans="1:14" ht="12.75" x14ac:dyDescent="0.2">
      <c r="A52" s="215" t="s">
        <v>48</v>
      </c>
      <c r="B52" s="3" t="s">
        <v>19</v>
      </c>
      <c r="C52" s="5">
        <f>C50-C51</f>
        <v>0</v>
      </c>
      <c r="D52" s="672" t="str">
        <f>IF(D49&lt;F49,"!!! Valoarea minima eligibila este mai mica decat 2.000.000 euro","")</f>
        <v>!!! Valoarea minima eligibila este mai mica decat 2.000.000 euro</v>
      </c>
      <c r="E52" s="673"/>
      <c r="F52" s="673"/>
      <c r="G52" s="673"/>
      <c r="H52" s="673"/>
      <c r="I52" s="234"/>
      <c r="J52" s="230"/>
      <c r="K52" s="120"/>
      <c r="L52" s="217"/>
      <c r="M52" s="222"/>
      <c r="N52" s="121"/>
    </row>
    <row r="53" spans="1:14" ht="12.75" x14ac:dyDescent="0.2">
      <c r="A53" s="215" t="s">
        <v>20</v>
      </c>
      <c r="B53" s="1" t="s">
        <v>21</v>
      </c>
      <c r="C53" s="4" t="e">
        <f>SUM(C54:C56)</f>
        <v>#VALUE!</v>
      </c>
      <c r="D53" s="672" t="str">
        <f>IF(D49&gt;G49,"!!! Valoarea maxima eligibila este mai mare decat 12.000.000 euro","")</f>
        <v/>
      </c>
      <c r="E53" s="673"/>
      <c r="F53" s="673"/>
      <c r="G53" s="673"/>
      <c r="H53" s="673"/>
      <c r="I53" s="234"/>
      <c r="J53" s="101"/>
      <c r="K53" s="120"/>
      <c r="L53" s="217"/>
      <c r="M53" s="222"/>
      <c r="N53" s="121"/>
    </row>
    <row r="54" spans="1:14" ht="25.15" customHeight="1" x14ac:dyDescent="0.2">
      <c r="A54" s="215" t="s">
        <v>49</v>
      </c>
      <c r="B54" s="3" t="s">
        <v>22</v>
      </c>
      <c r="C54" s="317">
        <v>0</v>
      </c>
      <c r="D54" s="670" t="str">
        <f>IF(C54&lt;(C52*0.02),"INCORECT! Contributie mai mica decat 2%","")</f>
        <v/>
      </c>
      <c r="E54" s="671"/>
      <c r="F54" s="671"/>
      <c r="G54" s="665"/>
      <c r="H54" s="665"/>
      <c r="I54" s="665"/>
      <c r="J54" s="665"/>
      <c r="K54" s="665"/>
      <c r="L54" s="218"/>
      <c r="M54" s="19"/>
      <c r="N54" s="34"/>
    </row>
    <row r="55" spans="1:14" ht="25.15" customHeight="1" x14ac:dyDescent="0.2">
      <c r="A55" s="605" t="s">
        <v>50</v>
      </c>
      <c r="B55" s="606" t="s">
        <v>673</v>
      </c>
      <c r="C55" s="607" t="e">
        <f>C52-'11-Calcul profit operare'!B160</f>
        <v>#VALUE!</v>
      </c>
      <c r="D55" s="348"/>
      <c r="E55" s="348"/>
      <c r="F55" s="348"/>
      <c r="G55" s="347"/>
      <c r="H55" s="347"/>
      <c r="I55" s="347"/>
      <c r="J55" s="347"/>
      <c r="K55" s="347"/>
      <c r="L55" s="218"/>
      <c r="M55" s="19"/>
      <c r="N55" s="34"/>
    </row>
    <row r="56" spans="1:14" ht="24" x14ac:dyDescent="0.2">
      <c r="A56" s="215" t="s">
        <v>713</v>
      </c>
      <c r="B56" s="3" t="s">
        <v>55</v>
      </c>
      <c r="C56" s="5">
        <f>H46</f>
        <v>0</v>
      </c>
      <c r="E56" s="101"/>
      <c r="F56" s="235"/>
      <c r="G56" s="666"/>
      <c r="H56" s="666"/>
      <c r="I56" s="666"/>
      <c r="J56" s="666"/>
      <c r="K56" s="666"/>
      <c r="L56" s="218"/>
      <c r="M56" s="19"/>
      <c r="N56" s="34"/>
    </row>
    <row r="57" spans="1:14" ht="24" x14ac:dyDescent="0.2">
      <c r="A57" s="215" t="s">
        <v>14</v>
      </c>
      <c r="B57" s="1" t="s">
        <v>23</v>
      </c>
      <c r="C57" s="4" t="e">
        <f>C50-C53</f>
        <v>#VALUE!</v>
      </c>
      <c r="D57" s="233"/>
      <c r="E57" s="119"/>
      <c r="F57" s="119"/>
      <c r="G57" s="119"/>
      <c r="H57" s="119"/>
      <c r="I57" s="119"/>
      <c r="J57" s="119"/>
      <c r="K57" s="122"/>
      <c r="L57" s="217"/>
      <c r="M57" s="222"/>
      <c r="N57" s="121"/>
    </row>
    <row r="58" spans="1:14" ht="16.5" x14ac:dyDescent="0.2">
      <c r="D58" s="119"/>
      <c r="E58" s="119"/>
      <c r="F58" s="119"/>
      <c r="G58" s="196"/>
      <c r="H58" s="119"/>
      <c r="I58" s="119"/>
      <c r="J58" s="121"/>
      <c r="K58" s="121"/>
      <c r="L58" s="224"/>
      <c r="M58" s="121"/>
    </row>
    <row r="59" spans="1:14" x14ac:dyDescent="0.2">
      <c r="D59" s="119"/>
      <c r="E59" s="119"/>
      <c r="F59" s="119"/>
      <c r="G59" s="119"/>
      <c r="H59" s="119"/>
      <c r="I59" s="119"/>
      <c r="J59" s="121"/>
      <c r="K59" s="121"/>
      <c r="L59" s="224"/>
      <c r="M59" s="121"/>
    </row>
    <row r="61" spans="1:14" x14ac:dyDescent="0.2">
      <c r="F61" s="101"/>
      <c r="G61" s="101"/>
      <c r="H61" s="101"/>
      <c r="I61" s="101"/>
      <c r="J61" s="34"/>
      <c r="K61" s="200"/>
    </row>
    <row r="62" spans="1:14" x14ac:dyDescent="0.2">
      <c r="C62" s="119"/>
      <c r="F62" s="101"/>
      <c r="G62" s="101"/>
      <c r="H62" s="101"/>
      <c r="I62" s="101"/>
      <c r="J62" s="34"/>
      <c r="K62" s="200"/>
    </row>
    <row r="63" spans="1:14" x14ac:dyDescent="0.2">
      <c r="C63" s="119"/>
      <c r="G63" s="101"/>
      <c r="H63" s="101"/>
      <c r="J63" s="34"/>
      <c r="K63" s="200"/>
    </row>
    <row r="64" spans="1:14" x14ac:dyDescent="0.2">
      <c r="G64" s="101"/>
      <c r="H64" s="101"/>
      <c r="J64" s="34"/>
      <c r="K64" s="200"/>
    </row>
    <row r="65" spans="10:11" x14ac:dyDescent="0.2">
      <c r="J65" s="34"/>
      <c r="K65" s="200"/>
    </row>
  </sheetData>
  <sheetProtection formatColumns="0"/>
  <mergeCells count="21">
    <mergeCell ref="B14:I14"/>
    <mergeCell ref="B22:I22"/>
    <mergeCell ref="A1:I1"/>
    <mergeCell ref="C3:D3"/>
    <mergeCell ref="F3:G3"/>
    <mergeCell ref="B5:I5"/>
    <mergeCell ref="B11:I11"/>
    <mergeCell ref="E3:E4"/>
    <mergeCell ref="H3:H4"/>
    <mergeCell ref="I3:I4"/>
    <mergeCell ref="B3:B4"/>
    <mergeCell ref="A3:A4"/>
    <mergeCell ref="B28:I28"/>
    <mergeCell ref="G54:K54"/>
    <mergeCell ref="G56:K56"/>
    <mergeCell ref="B33:I33"/>
    <mergeCell ref="B41:I41"/>
    <mergeCell ref="D54:F54"/>
    <mergeCell ref="D52:H52"/>
    <mergeCell ref="D53:H53"/>
    <mergeCell ref="B37:I37"/>
  </mergeCells>
  <phoneticPr fontId="13" type="noConversion"/>
  <conditionalFormatting sqref="D54:D55">
    <cfRule type="containsText" dxfId="9" priority="1" operator="containsText" text="CORECT">
      <formula>NOT(ISERROR(SEARCH("CORECT",D54)))</formula>
    </cfRule>
    <cfRule type="containsText" dxfId="8" priority="2" operator="containsText" text="INCORECT">
      <formula>NOT(ISERROR(SEARCH("INCORECT",D54)))</formula>
    </cfRule>
  </conditionalFormatting>
  <pageMargins left="0.48007246376811602" right="0.434782608695652" top="0.52" bottom="0.25" header="0.31496062992126" footer="0.31496062992126"/>
  <pageSetup paperSize="9" fitToHeight="0" orientation="landscape" blackAndWhite="1"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aie11"/>
  <dimension ref="A1:J127"/>
  <sheetViews>
    <sheetView showGridLines="0" topLeftCell="A17" zoomScaleNormal="100" workbookViewId="0">
      <selection activeCell="L34" sqref="L34"/>
    </sheetView>
  </sheetViews>
  <sheetFormatPr defaultColWidth="9.28515625" defaultRowHeight="12" x14ac:dyDescent="0.2"/>
  <cols>
    <col min="1" max="1" width="6.28515625" style="147" customWidth="1"/>
    <col min="2" max="2" width="33.140625" style="43" customWidth="1"/>
    <col min="3" max="3" width="12.28515625" style="186" customWidth="1"/>
    <col min="4" max="4" width="11" style="148" customWidth="1"/>
    <col min="5" max="8" width="12.28515625" style="149" customWidth="1"/>
    <col min="9" max="9" width="12.42578125" style="18" bestFit="1" customWidth="1"/>
    <col min="10" max="10" width="11.5703125" style="18" customWidth="1"/>
    <col min="11" max="16384" width="9.28515625" style="18"/>
  </cols>
  <sheetData>
    <row r="1" spans="1:9" ht="19.149999999999999" customHeight="1" x14ac:dyDescent="0.2">
      <c r="A1" s="693" t="s">
        <v>142</v>
      </c>
      <c r="B1" s="693"/>
      <c r="C1" s="693"/>
      <c r="D1" s="693"/>
      <c r="E1" s="693"/>
      <c r="F1" s="693"/>
      <c r="G1" s="693"/>
      <c r="H1" s="693"/>
    </row>
    <row r="2" spans="1:9" ht="40.700000000000003" customHeight="1" x14ac:dyDescent="0.2">
      <c r="A2" s="694" t="s">
        <v>237</v>
      </c>
      <c r="B2" s="695"/>
      <c r="C2" s="695"/>
      <c r="D2" s="695"/>
      <c r="E2" s="695"/>
      <c r="F2" s="695"/>
      <c r="G2" s="695"/>
      <c r="H2" s="695"/>
    </row>
    <row r="3" spans="1:9" x14ac:dyDescent="0.2">
      <c r="B3" s="703"/>
      <c r="C3" s="703"/>
    </row>
    <row r="4" spans="1:9" ht="13.9" customHeight="1" x14ac:dyDescent="0.2">
      <c r="A4" s="696" t="s">
        <v>51</v>
      </c>
      <c r="B4" s="704" t="s">
        <v>39</v>
      </c>
      <c r="C4" s="704" t="s">
        <v>44</v>
      </c>
      <c r="D4" s="704" t="s">
        <v>45</v>
      </c>
      <c r="E4" s="713" t="s">
        <v>28</v>
      </c>
      <c r="F4" s="714"/>
      <c r="G4" s="714"/>
      <c r="H4" s="714"/>
      <c r="I4" s="714"/>
    </row>
    <row r="5" spans="1:9" s="151" customFormat="1" ht="15" customHeight="1" x14ac:dyDescent="0.2">
      <c r="A5" s="697"/>
      <c r="B5" s="705"/>
      <c r="C5" s="705"/>
      <c r="D5" s="705"/>
      <c r="E5" s="150" t="s">
        <v>24</v>
      </c>
      <c r="F5" s="150" t="s">
        <v>25</v>
      </c>
      <c r="G5" s="150" t="s">
        <v>26</v>
      </c>
      <c r="H5" s="150" t="s">
        <v>27</v>
      </c>
      <c r="I5" s="150" t="s">
        <v>57</v>
      </c>
    </row>
    <row r="6" spans="1:9" s="152" customFormat="1" x14ac:dyDescent="0.2">
      <c r="A6" s="142" t="str">
        <f>'4-Buget_cerere'!A5</f>
        <v>CAP. 1</v>
      </c>
      <c r="B6" s="700" t="str">
        <f>'4-Buget_cerere'!B5:I5</f>
        <v>Cheltuieli pentru obtinerea si/sau amenajarea terenului</v>
      </c>
      <c r="C6" s="701"/>
      <c r="D6" s="701"/>
      <c r="E6" s="701"/>
      <c r="F6" s="701"/>
      <c r="G6" s="701"/>
      <c r="H6" s="702"/>
    </row>
    <row r="7" spans="1:9" s="157" customFormat="1" ht="16.149999999999999" customHeight="1" x14ac:dyDescent="0.2">
      <c r="A7" s="143" t="str">
        <f>'4-Buget_cerere'!A6</f>
        <v>1.1.</v>
      </c>
      <c r="B7" s="153" t="str">
        <f>'4-Buget_cerere'!B6</f>
        <v>Obţinerea terenului</v>
      </c>
      <c r="C7" s="154">
        <f>'4-Buget_cerere'!I6</f>
        <v>0</v>
      </c>
      <c r="D7" s="155" t="str">
        <f>IF(E7+F7+G7+H7+I7&lt;&gt;C7,"Eroare!","")</f>
        <v/>
      </c>
      <c r="E7" s="195">
        <v>0</v>
      </c>
      <c r="F7" s="195">
        <v>0</v>
      </c>
      <c r="G7" s="195">
        <v>0</v>
      </c>
      <c r="H7" s="195">
        <v>0</v>
      </c>
      <c r="I7" s="195">
        <v>0</v>
      </c>
    </row>
    <row r="8" spans="1:9" s="157" customFormat="1" x14ac:dyDescent="0.2">
      <c r="A8" s="143" t="str">
        <f>'4-Buget_cerere'!A7</f>
        <v>1.2.</v>
      </c>
      <c r="B8" s="153" t="str">
        <f>'4-Buget_cerere'!B7</f>
        <v>Amenajarea terenului</v>
      </c>
      <c r="C8" s="154">
        <f>'4-Buget_cerere'!I7</f>
        <v>0</v>
      </c>
      <c r="D8" s="155" t="str">
        <f>IF(E8+F8+G8+H8+I8&lt;&gt;C8,"Eroare!","")</f>
        <v/>
      </c>
      <c r="E8" s="195">
        <v>0</v>
      </c>
      <c r="F8" s="195">
        <v>0</v>
      </c>
      <c r="G8" s="195">
        <v>0</v>
      </c>
      <c r="H8" s="195">
        <v>0</v>
      </c>
      <c r="I8" s="195">
        <v>0</v>
      </c>
    </row>
    <row r="9" spans="1:9" s="157" customFormat="1" ht="24" x14ac:dyDescent="0.2">
      <c r="A9" s="143" t="str">
        <f>'4-Buget_cerere'!A8</f>
        <v>1.3</v>
      </c>
      <c r="B9" s="153" t="str">
        <f>'4-Buget_cerere'!B8</f>
        <v>Amenajări pentru protecţia mediului şi aducerea terenului la starea iniţială</v>
      </c>
      <c r="C9" s="154">
        <f>'4-Buget_cerere'!I8</f>
        <v>0</v>
      </c>
      <c r="D9" s="155" t="str">
        <f>IF(E9+F9+G9+H9+I9&lt;&gt;C9,"Eroare!","")</f>
        <v/>
      </c>
      <c r="E9" s="195">
        <v>0</v>
      </c>
      <c r="F9" s="195">
        <v>0</v>
      </c>
      <c r="G9" s="195">
        <v>0</v>
      </c>
      <c r="H9" s="195">
        <v>0</v>
      </c>
      <c r="I9" s="195">
        <v>0</v>
      </c>
    </row>
    <row r="10" spans="1:9" s="157" customFormat="1" ht="24" hidden="1" x14ac:dyDescent="0.2">
      <c r="A10" s="143" t="str">
        <f>'4-Buget_cerere'!A9</f>
        <v>1.4.</v>
      </c>
      <c r="B10" s="153" t="str">
        <f>'4-Buget_cerere'!B9</f>
        <v>Cheltuieli pentru relocarea/protecţia utilităţilor</v>
      </c>
      <c r="C10" s="154">
        <f>'4-Buget_cerere'!I9</f>
        <v>0</v>
      </c>
      <c r="D10" s="155" t="str">
        <f>IF(E10+F10+G10+H10+I10&lt;&gt;C10,"Eroare!","")</f>
        <v/>
      </c>
      <c r="E10" s="195"/>
      <c r="F10" s="195">
        <v>0</v>
      </c>
      <c r="G10" s="195">
        <v>0</v>
      </c>
      <c r="H10" s="195">
        <v>0</v>
      </c>
      <c r="I10" s="195">
        <v>0</v>
      </c>
    </row>
    <row r="11" spans="1:9" s="152" customFormat="1" x14ac:dyDescent="0.2">
      <c r="A11" s="142"/>
      <c r="B11" s="158" t="str">
        <f>'4-Buget_cerere'!B10</f>
        <v>TOTAL CAPITOL 1</v>
      </c>
      <c r="C11" s="154">
        <f>'4-Buget_cerere'!I10</f>
        <v>0</v>
      </c>
      <c r="D11" s="155" t="str">
        <f>IF(E11+F11+G11+H11+I11&lt;&gt;C11,"Eroare!","")</f>
        <v/>
      </c>
      <c r="E11" s="159">
        <f>E8+E9+E7</f>
        <v>0</v>
      </c>
      <c r="F11" s="159">
        <f>F8+F9+F7</f>
        <v>0</v>
      </c>
      <c r="G11" s="159">
        <f>G8+G9+G7</f>
        <v>0</v>
      </c>
      <c r="H11" s="159">
        <f>H8+H9+H7</f>
        <v>0</v>
      </c>
      <c r="I11" s="159">
        <f>I8+I9+I7</f>
        <v>0</v>
      </c>
    </row>
    <row r="12" spans="1:9" s="152" customFormat="1" x14ac:dyDescent="0.2">
      <c r="A12" s="142" t="str">
        <f>'4-Buget_cerere'!A11</f>
        <v>CAP. 2</v>
      </c>
      <c r="B12" s="700" t="str">
        <f>'4-Buget_cerere'!B11</f>
        <v>Cheltuieli pt asigurarea utilităţilor necesare obiectivului</v>
      </c>
      <c r="C12" s="701"/>
      <c r="D12" s="701"/>
      <c r="E12" s="701"/>
      <c r="F12" s="701"/>
      <c r="G12" s="701"/>
      <c r="H12" s="702"/>
    </row>
    <row r="13" spans="1:9" s="152" customFormat="1" ht="24" x14ac:dyDescent="0.2">
      <c r="A13" s="143" t="str">
        <f>'4-Buget_cerere'!A12</f>
        <v>2.1</v>
      </c>
      <c r="B13" s="153" t="str">
        <f>'4-Buget_cerere'!B12</f>
        <v>Cheltuieli pentru asigurarea utilităţilor necesare obiectivului de investiţii</v>
      </c>
      <c r="C13" s="154">
        <f>'4-Buget_cerere'!I12</f>
        <v>0</v>
      </c>
      <c r="D13" s="155" t="str">
        <f>IF(E13+F13+G13+H13+I13&lt;&gt;C13,"Eroare!","")</f>
        <v/>
      </c>
      <c r="E13" s="195">
        <v>0</v>
      </c>
      <c r="F13" s="195">
        <v>0</v>
      </c>
      <c r="G13" s="195">
        <v>0</v>
      </c>
      <c r="H13" s="195">
        <v>0</v>
      </c>
      <c r="I13" s="195">
        <v>0</v>
      </c>
    </row>
    <row r="14" spans="1:9" s="152" customFormat="1" x14ac:dyDescent="0.2">
      <c r="A14" s="142"/>
      <c r="B14" s="160" t="str">
        <f>'4-Buget_cerere'!B13</f>
        <v> TOTAL CAPITOL 2</v>
      </c>
      <c r="C14" s="154">
        <f>'4-Buget_cerere'!I13</f>
        <v>0</v>
      </c>
      <c r="D14" s="155" t="str">
        <f>IF(E14+F14+G14+H14+I14&lt;&gt;C14,"Eroare!","")</f>
        <v/>
      </c>
      <c r="E14" s="159">
        <f>E13</f>
        <v>0</v>
      </c>
      <c r="F14" s="159">
        <f>F13</f>
        <v>0</v>
      </c>
      <c r="G14" s="159">
        <f>G13</f>
        <v>0</v>
      </c>
      <c r="H14" s="159">
        <f>H13</f>
        <v>0</v>
      </c>
      <c r="I14" s="159">
        <f>I13</f>
        <v>0</v>
      </c>
    </row>
    <row r="15" spans="1:9" s="152" customFormat="1" x14ac:dyDescent="0.2">
      <c r="A15" s="142" t="str">
        <f>'4-Buget_cerere'!A14</f>
        <v>CAP. 3</v>
      </c>
      <c r="B15" s="700" t="str">
        <f>'4-Buget_cerere'!B14</f>
        <v>Cheltuieli pentru proiectare și asistență tehnică</v>
      </c>
      <c r="C15" s="701"/>
      <c r="D15" s="701"/>
      <c r="E15" s="701"/>
      <c r="F15" s="701"/>
      <c r="G15" s="701"/>
      <c r="H15" s="702"/>
    </row>
    <row r="16" spans="1:9" s="157" customFormat="1" x14ac:dyDescent="0.2">
      <c r="A16" s="143" t="str">
        <f>'4-Buget_cerere'!A15</f>
        <v>3.1.</v>
      </c>
      <c r="B16" s="153" t="str">
        <f>'4-Buget_cerere'!B15</f>
        <v>Studii</v>
      </c>
      <c r="C16" s="154">
        <f>'4-Buget_cerere'!I15</f>
        <v>0</v>
      </c>
      <c r="D16" s="155" t="str">
        <f t="shared" ref="D16:D21" si="0">IF(E16+F16+G16+H16+I16&lt;&gt;C16,"Eroare!","")</f>
        <v/>
      </c>
      <c r="E16" s="195">
        <v>0</v>
      </c>
      <c r="F16" s="195">
        <v>0</v>
      </c>
      <c r="G16" s="195">
        <v>0</v>
      </c>
      <c r="H16" s="195">
        <v>0</v>
      </c>
      <c r="I16" s="195">
        <v>0</v>
      </c>
    </row>
    <row r="17" spans="1:9" s="157" customFormat="1" ht="36" x14ac:dyDescent="0.2">
      <c r="A17" s="143" t="str">
        <f>'4-Buget_cerere'!A16</f>
        <v xml:space="preserve">3.2. </v>
      </c>
      <c r="B17" s="153" t="str">
        <f>'4-Buget_cerere'!B16</f>
        <v>Documentaţii-suport şi cheltuieli pentru obţinerea de avize, acorduri şi autorizaţii</v>
      </c>
      <c r="C17" s="154">
        <f>'4-Buget_cerere'!I16</f>
        <v>0</v>
      </c>
      <c r="D17" s="155" t="str">
        <f t="shared" si="0"/>
        <v/>
      </c>
      <c r="E17" s="195">
        <v>0</v>
      </c>
      <c r="F17" s="195">
        <v>0</v>
      </c>
      <c r="G17" s="195">
        <v>0</v>
      </c>
      <c r="H17" s="195">
        <v>0</v>
      </c>
      <c r="I17" s="195">
        <v>0</v>
      </c>
    </row>
    <row r="18" spans="1:9" s="157" customFormat="1" x14ac:dyDescent="0.2">
      <c r="A18" s="143" t="str">
        <f>'4-Buget_cerere'!A18</f>
        <v>3.3.</v>
      </c>
      <c r="B18" s="153" t="str">
        <f>'4-Buget_cerere'!B18</f>
        <v>Proiectare</v>
      </c>
      <c r="C18" s="154">
        <f>'4-Buget_cerere'!I18</f>
        <v>0</v>
      </c>
      <c r="D18" s="155" t="str">
        <f t="shared" si="0"/>
        <v/>
      </c>
      <c r="E18" s="195">
        <v>0</v>
      </c>
      <c r="F18" s="195">
        <v>0</v>
      </c>
      <c r="G18" s="195">
        <v>0</v>
      </c>
      <c r="H18" s="195">
        <v>0</v>
      </c>
      <c r="I18" s="195">
        <v>0</v>
      </c>
    </row>
    <row r="19" spans="1:9" s="157" customFormat="1" x14ac:dyDescent="0.2">
      <c r="A19" s="153" t="str">
        <f>'4-Buget_cerere'!A19</f>
        <v>3.4.</v>
      </c>
      <c r="B19" s="153" t="str">
        <f>'4-Buget_cerere'!B19</f>
        <v>Consultanţă</v>
      </c>
      <c r="C19" s="154">
        <f>'4-Buget_cerere'!I19</f>
        <v>0</v>
      </c>
      <c r="D19" s="155" t="str">
        <f t="shared" si="0"/>
        <v/>
      </c>
      <c r="E19" s="195">
        <v>0</v>
      </c>
      <c r="F19" s="195">
        <v>0</v>
      </c>
      <c r="G19" s="195">
        <v>0</v>
      </c>
      <c r="H19" s="195">
        <v>0</v>
      </c>
      <c r="I19" s="195">
        <v>0</v>
      </c>
    </row>
    <row r="20" spans="1:9" s="157" customFormat="1" x14ac:dyDescent="0.2">
      <c r="A20" s="143" t="str">
        <f>'4-Buget_cerere'!A20</f>
        <v>3.5.</v>
      </c>
      <c r="B20" s="153" t="str">
        <f>'4-Buget_cerere'!B20</f>
        <v>Asistenţă tehnică</v>
      </c>
      <c r="C20" s="154">
        <f>'4-Buget_cerere'!I20</f>
        <v>0</v>
      </c>
      <c r="D20" s="155" t="str">
        <f t="shared" si="0"/>
        <v/>
      </c>
      <c r="E20" s="195">
        <v>0</v>
      </c>
      <c r="F20" s="195">
        <v>0</v>
      </c>
      <c r="G20" s="195">
        <v>0</v>
      </c>
      <c r="H20" s="195">
        <v>0</v>
      </c>
      <c r="I20" s="195">
        <v>0</v>
      </c>
    </row>
    <row r="21" spans="1:9" s="152" customFormat="1" x14ac:dyDescent="0.2">
      <c r="A21" s="142"/>
      <c r="B21" s="160" t="str">
        <f>'4-Buget_cerere'!B21</f>
        <v> TOTAL CAPITOL 3</v>
      </c>
      <c r="C21" s="154">
        <f>'4-Buget_cerere'!I21</f>
        <v>0</v>
      </c>
      <c r="D21" s="155" t="str">
        <f t="shared" si="0"/>
        <v/>
      </c>
      <c r="E21" s="159">
        <f>E16+E17+E18+E19+E20</f>
        <v>0</v>
      </c>
      <c r="F21" s="159">
        <f>F16+F17+F18+F19+F20</f>
        <v>0</v>
      </c>
      <c r="G21" s="159">
        <f>G16+G17+G18+G19+G20</f>
        <v>0</v>
      </c>
      <c r="H21" s="159">
        <f>H16+H17+H18+H19+H20</f>
        <v>0</v>
      </c>
      <c r="I21" s="159">
        <f>I16+I17+I18+I19+I20</f>
        <v>0</v>
      </c>
    </row>
    <row r="22" spans="1:9" s="152" customFormat="1" x14ac:dyDescent="0.2">
      <c r="A22" s="142" t="str">
        <f>'4-Buget_cerere'!A22</f>
        <v>CAP. 4</v>
      </c>
      <c r="B22" s="700" t="str">
        <f>'4-Buget_cerere'!B22</f>
        <v>Cheltuieli pentru investiţia de bază</v>
      </c>
      <c r="C22" s="701"/>
      <c r="D22" s="701"/>
      <c r="E22" s="701"/>
      <c r="F22" s="701"/>
      <c r="G22" s="701"/>
      <c r="H22" s="702"/>
    </row>
    <row r="23" spans="1:9" s="157" customFormat="1" x14ac:dyDescent="0.2">
      <c r="A23" s="143" t="str">
        <f>'4-Buget_cerere'!A23</f>
        <v>4.1.</v>
      </c>
      <c r="B23" s="153" t="str">
        <f>'4-Buget_cerere'!B23</f>
        <v>Construcţii şi instalaţii</v>
      </c>
      <c r="C23" s="154">
        <f>'4-Buget_cerere'!I23</f>
        <v>0</v>
      </c>
      <c r="D23" s="155" t="str">
        <f>IF(E23+F23+G23+H23+I23&lt;&gt;C23,"Eroare!","")</f>
        <v/>
      </c>
      <c r="E23" s="195">
        <v>0</v>
      </c>
      <c r="F23" s="195">
        <v>0</v>
      </c>
      <c r="G23" s="195">
        <v>0</v>
      </c>
      <c r="H23" s="195">
        <v>0</v>
      </c>
      <c r="I23" s="195">
        <v>0</v>
      </c>
    </row>
    <row r="24" spans="1:9" s="157" customFormat="1" x14ac:dyDescent="0.2">
      <c r="A24" s="143" t="str">
        <f>'4-Buget_cerere'!A24</f>
        <v>4.2.</v>
      </c>
      <c r="B24" s="153" t="str">
        <f>'4-Buget_cerere'!B24</f>
        <v>Dotări</v>
      </c>
      <c r="C24" s="154">
        <f>'4-Buget_cerere'!I24</f>
        <v>0</v>
      </c>
      <c r="D24" s="155" t="str">
        <f>IF(E24+F24+G24+H24+I24&lt;&gt;C24,"Eroare!","")</f>
        <v/>
      </c>
      <c r="E24" s="195">
        <v>0</v>
      </c>
      <c r="F24" s="195">
        <v>0</v>
      </c>
      <c r="G24" s="195">
        <v>0</v>
      </c>
      <c r="H24" s="195">
        <v>0</v>
      </c>
      <c r="I24" s="195">
        <v>0</v>
      </c>
    </row>
    <row r="25" spans="1:9" s="157" customFormat="1" x14ac:dyDescent="0.2">
      <c r="A25" s="143">
        <f>'4-Buget_cerere'!A25</f>
        <v>0</v>
      </c>
      <c r="B25" s="153" t="str">
        <f>'4-Buget_cerere'!B25</f>
        <v>Active necorporale</v>
      </c>
      <c r="C25" s="154">
        <f>'4-Buget_cerere'!I25</f>
        <v>0</v>
      </c>
      <c r="D25" s="155" t="str">
        <f>IF(E25+F25+G25+H25+I25&lt;&gt;C25,"Eroare!","")</f>
        <v/>
      </c>
      <c r="E25" s="195">
        <v>0</v>
      </c>
      <c r="F25" s="195">
        <v>0</v>
      </c>
      <c r="G25" s="195">
        <v>0</v>
      </c>
      <c r="H25" s="195">
        <v>0</v>
      </c>
      <c r="I25" s="195">
        <v>0</v>
      </c>
    </row>
    <row r="26" spans="1:9" s="157" customFormat="1" ht="24" x14ac:dyDescent="0.2">
      <c r="A26" s="143" t="str">
        <f>'4-Buget_cerere'!A26</f>
        <v>4.3.</v>
      </c>
      <c r="B26" s="153" t="str">
        <f>'4-Buget_cerere'!B26</f>
        <v xml:space="preserve">Construcţii, instalaţii și dotări  aferente măsurilor conexe </v>
      </c>
      <c r="C26" s="154">
        <f>'4-Buget_cerere'!I26</f>
        <v>0</v>
      </c>
      <c r="D26" s="155" t="str">
        <f>IF(E26+F26+G26+H26+I26&lt;&gt;C26,"Eroare!","")</f>
        <v/>
      </c>
      <c r="E26" s="195">
        <v>0</v>
      </c>
      <c r="F26" s="195">
        <v>0</v>
      </c>
      <c r="G26" s="195">
        <v>0</v>
      </c>
      <c r="H26" s="195">
        <v>0</v>
      </c>
      <c r="I26" s="195">
        <v>0</v>
      </c>
    </row>
    <row r="27" spans="1:9" s="152" customFormat="1" x14ac:dyDescent="0.2">
      <c r="A27" s="142"/>
      <c r="B27" s="160" t="str">
        <f>'4-Buget_cerere'!B27</f>
        <v>TOTAL CAPITOL 4</v>
      </c>
      <c r="C27" s="154">
        <f>'4-Buget_cerere'!I27</f>
        <v>0</v>
      </c>
      <c r="D27" s="155" t="str">
        <f>IF(E27+F27+G27+H27+I27&lt;&gt;C27,"Eroare!","")</f>
        <v/>
      </c>
      <c r="E27" s="159">
        <f>SUM(E23:E26)</f>
        <v>0</v>
      </c>
      <c r="F27" s="159">
        <f>SUM(F23:F26)</f>
        <v>0</v>
      </c>
      <c r="G27" s="159">
        <f>SUM(G23:G26)</f>
        <v>0</v>
      </c>
      <c r="H27" s="159">
        <f>SUM(H23:H26)</f>
        <v>0</v>
      </c>
      <c r="I27" s="159">
        <f>SUM(I23:I26)</f>
        <v>0</v>
      </c>
    </row>
    <row r="28" spans="1:9" s="152" customFormat="1" x14ac:dyDescent="0.2">
      <c r="A28" s="142" t="str">
        <f>'4-Buget_cerere'!A28</f>
        <v>CAP. 5</v>
      </c>
      <c r="B28" s="700" t="str">
        <f>'4-Buget_cerere'!B28:I28</f>
        <v>Alte cheltuieli</v>
      </c>
      <c r="C28" s="701"/>
      <c r="D28" s="701"/>
      <c r="E28" s="701"/>
      <c r="F28" s="701"/>
      <c r="G28" s="701"/>
      <c r="H28" s="702"/>
    </row>
    <row r="29" spans="1:9" s="157" customFormat="1" x14ac:dyDescent="0.2">
      <c r="A29" s="143" t="str">
        <f>'4-Buget_cerere'!A29</f>
        <v>5.1.</v>
      </c>
      <c r="B29" s="153" t="str">
        <f>'4-Buget_cerere'!B29</f>
        <v>Organizare de şantier</v>
      </c>
      <c r="C29" s="154">
        <f>'4-Buget_cerere'!I29</f>
        <v>0</v>
      </c>
      <c r="D29" s="155" t="str">
        <f>IF(E29+F29+G29+H29+I29&lt;&gt;C29,"Eroare!","")</f>
        <v/>
      </c>
      <c r="E29" s="195">
        <v>0</v>
      </c>
      <c r="F29" s="195">
        <v>0</v>
      </c>
      <c r="G29" s="195">
        <v>0</v>
      </c>
      <c r="H29" s="195">
        <v>0</v>
      </c>
      <c r="I29" s="195">
        <v>0</v>
      </c>
    </row>
    <row r="30" spans="1:9" s="152" customFormat="1" x14ac:dyDescent="0.2">
      <c r="A30" s="143" t="str">
        <f>'4-Buget_cerere'!A30</f>
        <v>5.2.</v>
      </c>
      <c r="B30" s="153" t="str">
        <f>'4-Buget_cerere'!B30</f>
        <v>Comisioane, cote, taxe, costul creditului</v>
      </c>
      <c r="C30" s="154">
        <f>'4-Buget_cerere'!I30</f>
        <v>0</v>
      </c>
      <c r="D30" s="155" t="str">
        <f>IF(E30+F30+G30+H30+I30&lt;&gt;C30,"Eroare!","")</f>
        <v/>
      </c>
      <c r="E30" s="195">
        <v>0</v>
      </c>
      <c r="F30" s="195">
        <v>0</v>
      </c>
      <c r="G30" s="195">
        <v>0</v>
      </c>
      <c r="H30" s="195">
        <v>0</v>
      </c>
      <c r="I30" s="195">
        <v>0</v>
      </c>
    </row>
    <row r="31" spans="1:9" s="152" customFormat="1" x14ac:dyDescent="0.2">
      <c r="A31" s="143" t="str">
        <f>'4-Buget_cerere'!A31</f>
        <v>5.3.</v>
      </c>
      <c r="B31" s="153" t="str">
        <f>'4-Buget_cerere'!B31</f>
        <v>Cheltuieli diverse şi neprevăzute</v>
      </c>
      <c r="C31" s="154">
        <f>'4-Buget_cerere'!I31</f>
        <v>0</v>
      </c>
      <c r="D31" s="155" t="str">
        <f>IF(E31+F31+G31+H31+I31&lt;&gt;C31,"Eroare!","")</f>
        <v/>
      </c>
      <c r="E31" s="195">
        <v>0</v>
      </c>
      <c r="F31" s="195">
        <v>0</v>
      </c>
      <c r="G31" s="195">
        <v>0</v>
      </c>
      <c r="H31" s="195">
        <v>0</v>
      </c>
      <c r="I31" s="195">
        <v>0</v>
      </c>
    </row>
    <row r="32" spans="1:9" s="152" customFormat="1" x14ac:dyDescent="0.2">
      <c r="A32" s="142"/>
      <c r="B32" s="160" t="str">
        <f>'4-Buget_cerere'!B32</f>
        <v>TOTAL CAPITOL 5</v>
      </c>
      <c r="C32" s="154">
        <f>'4-Buget_cerere'!I32</f>
        <v>0</v>
      </c>
      <c r="D32" s="155" t="str">
        <f>IF(E32+F32+G32+H32+I32&lt;&gt;C32,"Eroare!","")</f>
        <v/>
      </c>
      <c r="E32" s="159">
        <f>SUM(E29:E31)</f>
        <v>0</v>
      </c>
      <c r="F32" s="159">
        <f>SUM(F29:F31)</f>
        <v>0</v>
      </c>
      <c r="G32" s="159">
        <f>SUM(G29:G31)</f>
        <v>0</v>
      </c>
      <c r="H32" s="159">
        <f>SUM(H29:H31)</f>
        <v>0</v>
      </c>
      <c r="I32" s="159">
        <f>SUM(I29:I31)</f>
        <v>0</v>
      </c>
    </row>
    <row r="33" spans="1:9" s="152" customFormat="1" x14ac:dyDescent="0.2">
      <c r="A33" s="142" t="str">
        <f>'4-Buget_cerere'!A33</f>
        <v>CAP. 6</v>
      </c>
      <c r="B33" s="700" t="str">
        <f>'4-Buget_cerere'!B33</f>
        <v>Cheltuieli pentru informare şi publicitate</v>
      </c>
      <c r="C33" s="701"/>
      <c r="D33" s="701"/>
      <c r="E33" s="701"/>
      <c r="F33" s="701"/>
      <c r="G33" s="701"/>
      <c r="H33" s="702"/>
    </row>
    <row r="34" spans="1:9" s="152" customFormat="1" ht="36" x14ac:dyDescent="0.2">
      <c r="A34" s="143" t="str">
        <f>'4-Buget_cerere'!A34</f>
        <v>6.1.</v>
      </c>
      <c r="B34" s="153" t="str">
        <f>'4-Buget_cerere'!B34</f>
        <v xml:space="preserve">Cheltuieli cu activitățile obligatorii de informare și publicitate aferente proiectului  </v>
      </c>
      <c r="C34" s="154">
        <f>'4-Buget_cerere'!I34</f>
        <v>0</v>
      </c>
      <c r="D34" s="155" t="str">
        <f>IF(E34+F34+G34+H34+I34&lt;&gt;C34,"Eroare!","")</f>
        <v/>
      </c>
      <c r="E34" s="195">
        <v>0</v>
      </c>
      <c r="F34" s="195">
        <v>0</v>
      </c>
      <c r="G34" s="195">
        <v>0</v>
      </c>
      <c r="H34" s="195">
        <v>0</v>
      </c>
      <c r="I34" s="195">
        <v>0</v>
      </c>
    </row>
    <row r="35" spans="1:9" s="152" customFormat="1" ht="24" x14ac:dyDescent="0.2">
      <c r="A35" s="143" t="str">
        <f>'4-Buget_cerere'!A35</f>
        <v xml:space="preserve">6.2. </v>
      </c>
      <c r="B35" s="153" t="str">
        <f>'4-Buget_cerere'!B35</f>
        <v xml:space="preserve">Cheltuielile de promovare a obiectivului de investiție </v>
      </c>
      <c r="C35" s="154">
        <f>'4-Buget_cerere'!I35</f>
        <v>0</v>
      </c>
      <c r="D35" s="155" t="str">
        <f>IF(E35+F35+G35+H35+I35&lt;&gt;C35,"Eroare!","")</f>
        <v/>
      </c>
      <c r="E35" s="195">
        <v>0</v>
      </c>
      <c r="F35" s="195">
        <v>0</v>
      </c>
      <c r="G35" s="195">
        <v>0</v>
      </c>
      <c r="H35" s="195">
        <v>0</v>
      </c>
      <c r="I35" s="195">
        <v>0</v>
      </c>
    </row>
    <row r="36" spans="1:9" s="152" customFormat="1" hidden="1" x14ac:dyDescent="0.2">
      <c r="A36" s="143"/>
      <c r="B36" s="153"/>
      <c r="C36" s="154"/>
      <c r="D36" s="155" t="str">
        <f>IF(E36+F36+G36+H36+I36&lt;&gt;C36,"Eroare!","")</f>
        <v/>
      </c>
      <c r="E36" s="195"/>
      <c r="F36" s="195"/>
      <c r="G36" s="195"/>
      <c r="H36" s="195"/>
      <c r="I36" s="195"/>
    </row>
    <row r="37" spans="1:9" s="152" customFormat="1" x14ac:dyDescent="0.2">
      <c r="A37" s="142"/>
      <c r="B37" s="160" t="str">
        <f>'4-Buget_cerere'!B36</f>
        <v>TOTAL CAPITOL 6</v>
      </c>
      <c r="C37" s="154">
        <f>'4-Buget_cerere'!I36</f>
        <v>0</v>
      </c>
      <c r="D37" s="155" t="str">
        <f>IF(E37+F37+G37+H37+I37&lt;&gt;C37,"Eroare!","")</f>
        <v/>
      </c>
      <c r="E37" s="159">
        <f>SUM(E34:E35)</f>
        <v>0</v>
      </c>
      <c r="F37" s="159">
        <f>SUM(F34:F35)</f>
        <v>0</v>
      </c>
      <c r="G37" s="159">
        <f>SUM(G34:G35)</f>
        <v>0</v>
      </c>
      <c r="H37" s="159">
        <f>SUM(H34:H35)</f>
        <v>0</v>
      </c>
      <c r="I37" s="159">
        <f>SUM(I34:I35)</f>
        <v>0</v>
      </c>
    </row>
    <row r="38" spans="1:9" s="152" customFormat="1" ht="12.75" x14ac:dyDescent="0.2">
      <c r="A38" s="621" t="s">
        <v>222</v>
      </c>
      <c r="B38" s="721" t="s">
        <v>753</v>
      </c>
      <c r="C38" s="722"/>
      <c r="D38" s="722"/>
      <c r="E38" s="722"/>
      <c r="F38" s="722"/>
      <c r="G38" s="722"/>
      <c r="H38" s="722"/>
      <c r="I38" s="723"/>
    </row>
    <row r="39" spans="1:9" s="152" customFormat="1" ht="12.75" x14ac:dyDescent="0.2">
      <c r="A39" s="622" t="s">
        <v>324</v>
      </c>
      <c r="B39" s="623" t="s">
        <v>756</v>
      </c>
      <c r="C39" s="154">
        <f>'4-Buget_cerere'!I38</f>
        <v>0</v>
      </c>
      <c r="D39" s="155"/>
      <c r="E39" s="195">
        <v>0</v>
      </c>
      <c r="F39" s="195">
        <v>0</v>
      </c>
      <c r="G39" s="195">
        <v>0</v>
      </c>
      <c r="H39" s="195">
        <v>0</v>
      </c>
      <c r="I39" s="195">
        <v>0</v>
      </c>
    </row>
    <row r="40" spans="1:9" s="152" customFormat="1" ht="25.5" x14ac:dyDescent="0.2">
      <c r="A40" s="622" t="s">
        <v>757</v>
      </c>
      <c r="B40" s="624" t="s">
        <v>758</v>
      </c>
      <c r="C40" s="154">
        <f>'4-Buget_cerere'!I39</f>
        <v>0</v>
      </c>
      <c r="D40" s="155"/>
      <c r="E40" s="195">
        <v>0</v>
      </c>
      <c r="F40" s="195">
        <v>0</v>
      </c>
      <c r="G40" s="195">
        <v>0</v>
      </c>
      <c r="H40" s="195">
        <v>0</v>
      </c>
      <c r="I40" s="195">
        <v>0</v>
      </c>
    </row>
    <row r="41" spans="1:9" s="152" customFormat="1" ht="12.75" x14ac:dyDescent="0.2">
      <c r="A41" s="625"/>
      <c r="B41" s="626" t="str">
        <f>'[2]4-Buget_cerere'!B40</f>
        <v>TOTAL CAPITOL 7</v>
      </c>
      <c r="C41" s="154">
        <f>C40+C39</f>
        <v>0</v>
      </c>
      <c r="D41" s="155"/>
      <c r="E41" s="159">
        <f>SUM(E38:E39)</f>
        <v>0</v>
      </c>
      <c r="F41" s="159">
        <f>SUM(F38:F39)</f>
        <v>0</v>
      </c>
      <c r="G41" s="159">
        <f>SUM(G38:G39)</f>
        <v>0</v>
      </c>
      <c r="H41" s="159">
        <f>SUM(H38:H39)</f>
        <v>0</v>
      </c>
      <c r="I41" s="159">
        <f>SUM(I38:I39)</f>
        <v>0</v>
      </c>
    </row>
    <row r="42" spans="1:9" s="152" customFormat="1" x14ac:dyDescent="0.2">
      <c r="A42" s="142" t="str">
        <f>'4-Buget_cerere'!A41</f>
        <v>CAP. 8</v>
      </c>
      <c r="B42" s="717" t="str">
        <f>'4-Buget_cerere'!B41:I41</f>
        <v>Cheltuielile pentru activitati complementare</v>
      </c>
      <c r="C42" s="717"/>
      <c r="D42" s="717"/>
      <c r="E42" s="717"/>
      <c r="F42" s="717"/>
      <c r="G42" s="717"/>
      <c r="H42" s="717"/>
      <c r="I42" s="493"/>
    </row>
    <row r="43" spans="1:9" s="152" customFormat="1" x14ac:dyDescent="0.2">
      <c r="A43" s="142" t="str">
        <f>'4-Buget_cerere'!A42</f>
        <v>8.1.</v>
      </c>
      <c r="B43" s="143" t="str">
        <f>'4-Buget_cerere'!B42</f>
        <v>Servicii</v>
      </c>
      <c r="C43" s="154">
        <f>'4-Buget_cerere'!I42</f>
        <v>0</v>
      </c>
      <c r="D43" s="155" t="str">
        <f>IF(E43+F43+G43+H43+I43&lt;&gt;C43,"Eroare!","")</f>
        <v/>
      </c>
      <c r="E43" s="195">
        <v>0</v>
      </c>
      <c r="F43" s="195">
        <v>0</v>
      </c>
      <c r="G43" s="195">
        <v>0</v>
      </c>
      <c r="H43" s="195">
        <v>0</v>
      </c>
      <c r="I43" s="195">
        <v>0</v>
      </c>
    </row>
    <row r="44" spans="1:9" s="152" customFormat="1" ht="28.15" customHeight="1" x14ac:dyDescent="0.2">
      <c r="A44" s="142"/>
      <c r="B44" s="158" t="str">
        <f>'4-Buget_cerere'!B44</f>
        <v>TOTAL CAPITOL 8</v>
      </c>
      <c r="C44" s="154">
        <f>'4-Buget_cerere'!I44</f>
        <v>0</v>
      </c>
      <c r="D44" s="155" t="str">
        <f t="shared" ref="D44:D50" si="1">IF(E44+F44+G44+H44+I44&lt;&gt;C44,"Eroare!","")</f>
        <v/>
      </c>
      <c r="E44" s="159">
        <f>SUM(E43)</f>
        <v>0</v>
      </c>
      <c r="F44" s="159">
        <f>SUM(F43)</f>
        <v>0</v>
      </c>
      <c r="G44" s="159">
        <f>SUM(G43)</f>
        <v>0</v>
      </c>
      <c r="H44" s="159">
        <f>SUM(H43)</f>
        <v>0</v>
      </c>
      <c r="I44" s="159">
        <f>SUM(I43)</f>
        <v>0</v>
      </c>
    </row>
    <row r="45" spans="1:9" s="152" customFormat="1" x14ac:dyDescent="0.2">
      <c r="A45" s="142"/>
      <c r="B45" s="158"/>
      <c r="C45" s="154"/>
      <c r="D45" s="155"/>
      <c r="E45" s="159"/>
      <c r="F45" s="159"/>
      <c r="G45" s="159"/>
      <c r="H45" s="159"/>
      <c r="I45" s="159"/>
    </row>
    <row r="46" spans="1:9" s="152" customFormat="1" hidden="1" x14ac:dyDescent="0.2">
      <c r="A46" s="142"/>
      <c r="B46" s="142"/>
      <c r="C46" s="154">
        <f>'4-Buget_cerere'!J50</f>
        <v>0</v>
      </c>
      <c r="D46" s="155" t="str">
        <f t="shared" si="1"/>
        <v/>
      </c>
      <c r="E46" s="156"/>
      <c r="F46" s="156"/>
      <c r="G46" s="156"/>
      <c r="H46" s="156"/>
      <c r="I46" s="156"/>
    </row>
    <row r="47" spans="1:9" s="152" customFormat="1" hidden="1" x14ac:dyDescent="0.2">
      <c r="A47" s="142"/>
      <c r="B47" s="142"/>
      <c r="C47" s="154">
        <f>'4-Buget_cerere'!J51</f>
        <v>0</v>
      </c>
      <c r="D47" s="155" t="str">
        <f t="shared" si="1"/>
        <v/>
      </c>
      <c r="E47" s="156"/>
      <c r="F47" s="156"/>
      <c r="G47" s="156"/>
      <c r="H47" s="156"/>
      <c r="I47" s="156"/>
    </row>
    <row r="48" spans="1:9" s="152" customFormat="1" x14ac:dyDescent="0.2">
      <c r="A48" s="144"/>
      <c r="B48" s="161" t="str">
        <f>'4-Buget_cerere'!B46</f>
        <v>TOTAL GENERAL</v>
      </c>
      <c r="C48" s="154">
        <f>'4-Buget_cerere'!I46</f>
        <v>0</v>
      </c>
      <c r="D48" s="155" t="str">
        <f>IF(E48+F48+G48+H48+I48&lt;&gt;C48,"Eroare!","")</f>
        <v/>
      </c>
      <c r="E48" s="159">
        <f>E11+E14+E21+E27+E32+E37+E44+E41</f>
        <v>0</v>
      </c>
      <c r="F48" s="159">
        <f t="shared" ref="F48:I48" si="2">F11+F14+F21+F27+F32+F37+F44+F41</f>
        <v>0</v>
      </c>
      <c r="G48" s="159">
        <f t="shared" si="2"/>
        <v>0</v>
      </c>
      <c r="H48" s="159">
        <f t="shared" si="2"/>
        <v>0</v>
      </c>
      <c r="I48" s="159">
        <f t="shared" si="2"/>
        <v>0</v>
      </c>
    </row>
    <row r="49" spans="1:10" s="164" customFormat="1" x14ac:dyDescent="0.2">
      <c r="A49" s="162"/>
      <c r="B49" s="163" t="s">
        <v>231</v>
      </c>
      <c r="C49" s="154">
        <f>'4-Buget_cerere'!C46+'4-Buget_cerere'!D46</f>
        <v>0</v>
      </c>
      <c r="D49" s="155" t="str">
        <f t="shared" si="1"/>
        <v/>
      </c>
      <c r="E49" s="159">
        <f>E48-E50</f>
        <v>0</v>
      </c>
      <c r="F49" s="159">
        <f>F48-F50</f>
        <v>0</v>
      </c>
      <c r="G49" s="159">
        <f>G48-G50</f>
        <v>0</v>
      </c>
      <c r="H49" s="159">
        <f>H48-H50</f>
        <v>0</v>
      </c>
      <c r="I49" s="159">
        <f>I48-I50</f>
        <v>0</v>
      </c>
      <c r="J49" s="165"/>
    </row>
    <row r="50" spans="1:10" s="164" customFormat="1" ht="15" customHeight="1" x14ac:dyDescent="0.2">
      <c r="A50" s="162"/>
      <c r="B50" s="163" t="s">
        <v>232</v>
      </c>
      <c r="C50" s="154">
        <f>'4-Buget_cerere'!H46</f>
        <v>0</v>
      </c>
      <c r="D50" s="155" t="str">
        <f t="shared" si="1"/>
        <v/>
      </c>
      <c r="E50" s="195">
        <v>0</v>
      </c>
      <c r="F50" s="195">
        <v>0</v>
      </c>
      <c r="G50" s="195">
        <v>0</v>
      </c>
      <c r="H50" s="195">
        <v>0</v>
      </c>
      <c r="I50" s="195">
        <v>0</v>
      </c>
    </row>
    <row r="51" spans="1:10" s="167" customFormat="1" x14ac:dyDescent="0.2">
      <c r="A51" s="145"/>
      <c r="B51" s="146" t="s">
        <v>233</v>
      </c>
      <c r="C51" s="166"/>
      <c r="D51" s="166"/>
      <c r="E51" s="269" t="e">
        <f>E49/$C$49</f>
        <v>#DIV/0!</v>
      </c>
      <c r="F51" s="269" t="e">
        <f>F49/$C$49</f>
        <v>#DIV/0!</v>
      </c>
      <c r="G51" s="269" t="e">
        <f>G49/$C$49</f>
        <v>#DIV/0!</v>
      </c>
      <c r="H51" s="269" t="e">
        <f>H49/$C$49</f>
        <v>#DIV/0!</v>
      </c>
      <c r="I51" s="269" t="e">
        <f>I49/$C$49</f>
        <v>#DIV/0!</v>
      </c>
    </row>
    <row r="52" spans="1:10" s="167" customFormat="1" x14ac:dyDescent="0.2">
      <c r="A52" s="145"/>
      <c r="B52" s="146"/>
      <c r="C52" s="166"/>
      <c r="D52" s="166"/>
      <c r="E52" s="269" t="e">
        <f>E48/$C$48</f>
        <v>#DIV/0!</v>
      </c>
      <c r="F52" s="269" t="e">
        <f>F48/$C$48</f>
        <v>#DIV/0!</v>
      </c>
      <c r="G52" s="269" t="e">
        <f>G48/$C$48</f>
        <v>#DIV/0!</v>
      </c>
      <c r="H52" s="269" t="e">
        <f>H48/$C$48</f>
        <v>#DIV/0!</v>
      </c>
      <c r="I52" s="269" t="e">
        <f>I48/$C$48</f>
        <v>#DIV/0!</v>
      </c>
    </row>
    <row r="53" spans="1:10" s="35" customFormat="1" x14ac:dyDescent="0.2">
      <c r="A53" s="168"/>
      <c r="B53" s="169"/>
      <c r="C53" s="170" t="s">
        <v>225</v>
      </c>
      <c r="D53" s="171" t="s">
        <v>227</v>
      </c>
      <c r="E53" s="718" t="s">
        <v>28</v>
      </c>
      <c r="F53" s="718"/>
      <c r="G53" s="718"/>
      <c r="H53" s="718"/>
      <c r="I53" s="718"/>
    </row>
    <row r="54" spans="1:10" s="172" customFormat="1" x14ac:dyDescent="0.2">
      <c r="A54" s="145"/>
      <c r="B54" s="192" t="s">
        <v>228</v>
      </c>
      <c r="C54" s="170" t="s">
        <v>229</v>
      </c>
      <c r="D54" s="171" t="s">
        <v>230</v>
      </c>
      <c r="E54" s="170" t="s">
        <v>24</v>
      </c>
      <c r="F54" s="170" t="s">
        <v>25</v>
      </c>
      <c r="G54" s="170" t="s">
        <v>26</v>
      </c>
      <c r="H54" s="170" t="s">
        <v>27</v>
      </c>
      <c r="I54" s="170" t="s">
        <v>57</v>
      </c>
    </row>
    <row r="55" spans="1:10" s="176" customFormat="1" ht="24" x14ac:dyDescent="0.2">
      <c r="A55" s="163" t="str">
        <f>'4-Buget_cerere'!A50</f>
        <v>I</v>
      </c>
      <c r="B55" s="173" t="str">
        <f>'4-Buget_cerere'!B50</f>
        <v>Valoarea totală a cererii de finantare, din care :</v>
      </c>
      <c r="C55" s="174">
        <f>'4-Buget_cerere'!C50</f>
        <v>0</v>
      </c>
      <c r="D55" s="155" t="str">
        <f t="shared" ref="D55:D62" si="3">IF(E55+F55+G55+H55+I55&lt;&gt;C55,"Eroare!","")</f>
        <v/>
      </c>
      <c r="E55" s="175">
        <f>E48</f>
        <v>0</v>
      </c>
      <c r="F55" s="175">
        <f>F48</f>
        <v>0</v>
      </c>
      <c r="G55" s="175">
        <f>G48</f>
        <v>0</v>
      </c>
      <c r="H55" s="175">
        <f>H48</f>
        <v>0</v>
      </c>
      <c r="I55" s="175">
        <f>I48</f>
        <v>0</v>
      </c>
    </row>
    <row r="56" spans="1:10" s="172" customFormat="1" ht="24" x14ac:dyDescent="0.2">
      <c r="A56" s="163" t="str">
        <f>'4-Buget_cerere'!A51</f>
        <v>I.a.</v>
      </c>
      <c r="B56" s="173" t="str">
        <f>'4-Buget_cerere'!B51</f>
        <v>Valoarea totala neeligibilă, inclusiv TVA aferenta</v>
      </c>
      <c r="C56" s="174">
        <f>'4-Buget_cerere'!C51</f>
        <v>0</v>
      </c>
      <c r="D56" s="155" t="str">
        <f t="shared" si="3"/>
        <v/>
      </c>
      <c r="E56" s="177">
        <f>E50</f>
        <v>0</v>
      </c>
      <c r="F56" s="177">
        <f>F50</f>
        <v>0</v>
      </c>
      <c r="G56" s="177">
        <f>G50</f>
        <v>0</v>
      </c>
      <c r="H56" s="177">
        <f>H50</f>
        <v>0</v>
      </c>
      <c r="I56" s="177">
        <f>I50</f>
        <v>0</v>
      </c>
    </row>
    <row r="57" spans="1:10" s="172" customFormat="1" x14ac:dyDescent="0.2">
      <c r="A57" s="163" t="str">
        <f>'4-Buget_cerere'!A52</f>
        <v>I.b.</v>
      </c>
      <c r="B57" s="173" t="str">
        <f>'4-Buget_cerere'!B52</f>
        <v xml:space="preserve">Valoarea totala eligibilă </v>
      </c>
      <c r="C57" s="174">
        <f>'4-Buget_cerere'!C52</f>
        <v>0</v>
      </c>
      <c r="D57" s="155" t="str">
        <f t="shared" si="3"/>
        <v/>
      </c>
      <c r="E57" s="177">
        <f>E49</f>
        <v>0</v>
      </c>
      <c r="F57" s="177">
        <f>F49</f>
        <v>0</v>
      </c>
      <c r="G57" s="177">
        <f>G49</f>
        <v>0</v>
      </c>
      <c r="H57" s="177">
        <f>H49</f>
        <v>0</v>
      </c>
      <c r="I57" s="177">
        <f>I49</f>
        <v>0</v>
      </c>
      <c r="J57" s="178"/>
    </row>
    <row r="58" spans="1:10" s="176" customFormat="1" x14ac:dyDescent="0.2">
      <c r="A58" s="163" t="str">
        <f>'4-Buget_cerere'!A53</f>
        <v>II</v>
      </c>
      <c r="B58" s="173" t="str">
        <f>'4-Buget_cerere'!B53</f>
        <v>Contribuţia proprie, din care :</v>
      </c>
      <c r="C58" s="174" t="e">
        <f>'4-Buget_cerere'!C53</f>
        <v>#VALUE!</v>
      </c>
      <c r="D58" s="155" t="e">
        <f t="shared" si="3"/>
        <v>#DIV/0!</v>
      </c>
      <c r="E58" s="175" t="e">
        <f>SUM(E59:E61)</f>
        <v>#DIV/0!</v>
      </c>
      <c r="F58" s="175" t="e">
        <f>SUM(F59:F61)</f>
        <v>#DIV/0!</v>
      </c>
      <c r="G58" s="175" t="e">
        <f>SUM(G59:G61)</f>
        <v>#DIV/0!</v>
      </c>
      <c r="H58" s="175" t="e">
        <f>SUM(H59:H61)</f>
        <v>#DIV/0!</v>
      </c>
      <c r="I58" s="175" t="e">
        <f>SUM(I59:I61)</f>
        <v>#DIV/0!</v>
      </c>
    </row>
    <row r="59" spans="1:10" s="172" customFormat="1" ht="20.65" customHeight="1" x14ac:dyDescent="0.2">
      <c r="A59" s="163" t="str">
        <f>'4-Buget_cerere'!A54</f>
        <v>II.a.</v>
      </c>
      <c r="B59" s="173" t="str">
        <f>'4-Buget_cerere'!B54</f>
        <v xml:space="preserve">Contribuţia solicitantului la cheltuieli eligibile </v>
      </c>
      <c r="C59" s="174">
        <f>'4-Buget_cerere'!C54</f>
        <v>0</v>
      </c>
      <c r="D59" s="155" t="e">
        <f t="shared" si="3"/>
        <v>#DIV/0!</v>
      </c>
      <c r="E59" s="179" t="e">
        <f>E51*'4-Buget_cerere'!$C$54</f>
        <v>#DIV/0!</v>
      </c>
      <c r="F59" s="179" t="e">
        <f>F51*'4-Buget_cerere'!$C$54</f>
        <v>#DIV/0!</v>
      </c>
      <c r="G59" s="179" t="e">
        <f>G51*'4-Buget_cerere'!$C$54</f>
        <v>#DIV/0!</v>
      </c>
      <c r="H59" s="179" t="e">
        <f>H51*'4-Buget_cerere'!$C$54</f>
        <v>#DIV/0!</v>
      </c>
      <c r="I59" s="179" t="e">
        <f>I51*'4-Buget_cerere'!$C$54</f>
        <v>#DIV/0!</v>
      </c>
    </row>
    <row r="60" spans="1:10" s="172" customFormat="1" ht="20.65" customHeight="1" x14ac:dyDescent="0.2">
      <c r="A60" s="163" t="str">
        <f>'4-Buget_cerere'!A55</f>
        <v>II.b.</v>
      </c>
      <c r="B60" s="173" t="str">
        <f>'4-Buget_cerere'!B55</f>
        <v>Profitul din exploatare</v>
      </c>
      <c r="C60" s="174" t="e">
        <f>'4-Buget_cerere'!C55</f>
        <v>#VALUE!</v>
      </c>
      <c r="D60" s="155" t="e">
        <f t="shared" si="3"/>
        <v>#DIV/0!</v>
      </c>
      <c r="E60" s="179" t="e">
        <f>E51*'4-Buget_cerere'!$C$55</f>
        <v>#DIV/0!</v>
      </c>
      <c r="F60" s="179" t="e">
        <f>F51*'4-Buget_cerere'!$C$55</f>
        <v>#DIV/0!</v>
      </c>
      <c r="G60" s="179" t="e">
        <f>G51*'4-Buget_cerere'!$C$55</f>
        <v>#DIV/0!</v>
      </c>
      <c r="H60" s="179" t="e">
        <f>H51*'4-Buget_cerere'!$C$55</f>
        <v>#DIV/0!</v>
      </c>
      <c r="I60" s="179" t="e">
        <f>I51*'4-Buget_cerere'!$C$55</f>
        <v>#DIV/0!</v>
      </c>
    </row>
    <row r="61" spans="1:10" s="172" customFormat="1" ht="31.9" customHeight="1" x14ac:dyDescent="0.2">
      <c r="A61" s="163" t="str">
        <f>'4-Buget_cerere'!A56</f>
        <v>II.c.</v>
      </c>
      <c r="B61" s="173" t="str">
        <f>'4-Buget_cerere'!B56</f>
        <v>Contribuţia solicitantului la cheltuieli neeligibile, inclusiv TVA aferenta</v>
      </c>
      <c r="C61" s="174">
        <f>'4-Buget_cerere'!C56</f>
        <v>0</v>
      </c>
      <c r="D61" s="155" t="str">
        <f t="shared" si="3"/>
        <v/>
      </c>
      <c r="E61" s="177">
        <f>E50</f>
        <v>0</v>
      </c>
      <c r="F61" s="177">
        <f>F50</f>
        <v>0</v>
      </c>
      <c r="G61" s="177">
        <f>G50</f>
        <v>0</v>
      </c>
      <c r="H61" s="177">
        <f>H50</f>
        <v>0</v>
      </c>
      <c r="I61" s="177">
        <f>I50</f>
        <v>0</v>
      </c>
    </row>
    <row r="62" spans="1:10" s="176" customFormat="1" ht="24" x14ac:dyDescent="0.2">
      <c r="A62" s="163" t="str">
        <f>'4-Buget_cerere'!A57</f>
        <v>III</v>
      </c>
      <c r="B62" s="173" t="str">
        <f>'4-Buget_cerere'!B57</f>
        <v>ASISTENŢĂ FINANCIARĂ NERAMBURSABILĂ SOLICITATĂ</v>
      </c>
      <c r="C62" s="174" t="e">
        <f>'4-Buget_cerere'!C57</f>
        <v>#VALUE!</v>
      </c>
      <c r="D62" s="155" t="e">
        <f t="shared" si="3"/>
        <v>#DIV/0!</v>
      </c>
      <c r="E62" s="179" t="e">
        <f>E51*'4-Buget_cerere'!$C$57</f>
        <v>#DIV/0!</v>
      </c>
      <c r="F62" s="179" t="e">
        <f>F51*'4-Buget_cerere'!$C$57</f>
        <v>#DIV/0!</v>
      </c>
      <c r="G62" s="179" t="e">
        <f>G51*'4-Buget_cerere'!$C$57</f>
        <v>#DIV/0!</v>
      </c>
      <c r="H62" s="179" t="e">
        <f>H51*'4-Buget_cerere'!$C$57</f>
        <v>#DIV/0!</v>
      </c>
      <c r="I62" s="179" t="e">
        <f>I51*'4-Buget_cerere'!$C$57</f>
        <v>#DIV/0!</v>
      </c>
    </row>
    <row r="63" spans="1:10" s="176" customFormat="1" x14ac:dyDescent="0.2">
      <c r="A63" s="180"/>
      <c r="B63" s="181"/>
      <c r="C63" s="178"/>
      <c r="D63" s="182"/>
      <c r="E63" s="183"/>
      <c r="F63" s="183"/>
      <c r="G63" s="183"/>
      <c r="H63" s="183"/>
      <c r="I63" s="183"/>
    </row>
    <row r="64" spans="1:10" s="176" customFormat="1" x14ac:dyDescent="0.2">
      <c r="A64" s="180"/>
      <c r="B64" s="181"/>
      <c r="C64" s="178"/>
      <c r="D64" s="182"/>
      <c r="E64" s="183"/>
      <c r="F64" s="183"/>
      <c r="G64" s="183"/>
      <c r="H64" s="183"/>
      <c r="I64" s="183"/>
    </row>
    <row r="65" spans="1:10" s="176" customFormat="1" x14ac:dyDescent="0.2">
      <c r="A65" s="180"/>
      <c r="B65" s="181"/>
      <c r="C65" s="178"/>
      <c r="D65" s="182"/>
      <c r="E65" s="183"/>
      <c r="F65" s="183"/>
      <c r="G65" s="183"/>
      <c r="H65" s="183"/>
      <c r="I65" s="183"/>
    </row>
    <row r="66" spans="1:10" s="157" customFormat="1" x14ac:dyDescent="0.2">
      <c r="A66" s="184"/>
      <c r="B66" s="185"/>
      <c r="C66" s="186"/>
      <c r="D66" s="148"/>
      <c r="E66" s="149"/>
      <c r="F66" s="149"/>
      <c r="G66" s="149"/>
      <c r="H66" s="149"/>
    </row>
    <row r="67" spans="1:10" x14ac:dyDescent="0.2">
      <c r="A67" s="706" t="s">
        <v>52</v>
      </c>
      <c r="B67" s="706"/>
      <c r="C67" s="698" t="s">
        <v>44</v>
      </c>
      <c r="D67" s="699" t="s">
        <v>45</v>
      </c>
      <c r="E67" s="719" t="s">
        <v>28</v>
      </c>
      <c r="F67" s="720"/>
      <c r="G67" s="720"/>
      <c r="H67" s="720"/>
      <c r="I67" s="720"/>
    </row>
    <row r="68" spans="1:10" s="151" customFormat="1" x14ac:dyDescent="0.2">
      <c r="A68" s="706"/>
      <c r="B68" s="706"/>
      <c r="C68" s="698"/>
      <c r="D68" s="699"/>
      <c r="E68" s="150" t="s">
        <v>24</v>
      </c>
      <c r="F68" s="150" t="s">
        <v>25</v>
      </c>
      <c r="G68" s="150" t="s">
        <v>26</v>
      </c>
      <c r="H68" s="150" t="s">
        <v>27</v>
      </c>
      <c r="I68" s="150" t="s">
        <v>57</v>
      </c>
    </row>
    <row r="69" spans="1:10" s="188" customFormat="1" x14ac:dyDescent="0.2">
      <c r="A69" s="710" t="s">
        <v>58</v>
      </c>
      <c r="B69" s="710"/>
      <c r="C69" s="154">
        <f>'4-Buget_cerere'!C50</f>
        <v>0</v>
      </c>
      <c r="D69" s="155" t="str">
        <f t="shared" ref="D69:D77" si="4">IF(E69+F69+G69+H69+I69&lt;&gt;C69,"Eroare!","")</f>
        <v/>
      </c>
      <c r="E69" s="194">
        <f>E48</f>
        <v>0</v>
      </c>
      <c r="F69" s="187">
        <f>F48</f>
        <v>0</v>
      </c>
      <c r="G69" s="187">
        <f>G48</f>
        <v>0</v>
      </c>
      <c r="H69" s="187">
        <f>H48</f>
        <v>0</v>
      </c>
      <c r="I69" s="187">
        <f>I48</f>
        <v>0</v>
      </c>
    </row>
    <row r="70" spans="1:10" s="188" customFormat="1" x14ac:dyDescent="0.2">
      <c r="A70" s="715" t="s">
        <v>60</v>
      </c>
      <c r="B70" s="716"/>
      <c r="C70" s="189">
        <f>'4-Buget_cerere'!G46</f>
        <v>0</v>
      </c>
      <c r="D70" s="155" t="str">
        <f t="shared" si="4"/>
        <v/>
      </c>
      <c r="E70" s="195">
        <f>'4-Buget_cerere'!G18/2</f>
        <v>0</v>
      </c>
      <c r="F70" s="195">
        <f>E70</f>
        <v>0</v>
      </c>
      <c r="G70" s="195">
        <v>0</v>
      </c>
      <c r="H70" s="195">
        <v>0</v>
      </c>
      <c r="I70" s="195">
        <v>0</v>
      </c>
    </row>
    <row r="71" spans="1:10" s="188" customFormat="1" x14ac:dyDescent="0.2">
      <c r="A71" s="715" t="s">
        <v>236</v>
      </c>
      <c r="B71" s="716"/>
      <c r="C71" s="189">
        <f>'4-Buget_cerere'!D46+'4-Buget_cerere'!G46</f>
        <v>0</v>
      </c>
      <c r="D71" s="155" t="str">
        <f t="shared" si="4"/>
        <v/>
      </c>
      <c r="E71" s="195">
        <f>E55*19/119</f>
        <v>0</v>
      </c>
      <c r="F71" s="195">
        <f>F55*19/119</f>
        <v>0</v>
      </c>
      <c r="G71" s="195">
        <f>G55*19/119</f>
        <v>0</v>
      </c>
      <c r="H71" s="195">
        <v>0</v>
      </c>
      <c r="I71" s="195">
        <v>0</v>
      </c>
      <c r="J71" s="270">
        <f>C71-E71-F71-G71</f>
        <v>0</v>
      </c>
    </row>
    <row r="72" spans="1:10" s="188" customFormat="1" ht="28.15" customHeight="1" x14ac:dyDescent="0.2">
      <c r="A72" s="710" t="s">
        <v>46</v>
      </c>
      <c r="B72" s="710"/>
      <c r="C72" s="154" t="e">
        <f>'4-Buget_cerere'!C53</f>
        <v>#VALUE!</v>
      </c>
      <c r="D72" s="155" t="e">
        <f t="shared" si="4"/>
        <v>#DIV/0!</v>
      </c>
      <c r="E72" s="187" t="e">
        <f>SUM(E73:E75)</f>
        <v>#DIV/0!</v>
      </c>
      <c r="F72" s="187" t="e">
        <f>SUM(F73:F75)</f>
        <v>#DIV/0!</v>
      </c>
      <c r="G72" s="187" t="e">
        <f>SUM(G73:G75)</f>
        <v>#DIV/0!</v>
      </c>
      <c r="H72" s="187" t="e">
        <f>SUM(H73:H75)</f>
        <v>#DIV/0!</v>
      </c>
      <c r="I72" s="187" t="e">
        <f>SUM(I73:I75)</f>
        <v>#DIV/0!</v>
      </c>
    </row>
    <row r="73" spans="1:10" s="151" customFormat="1" x14ac:dyDescent="0.2">
      <c r="A73" s="709" t="s">
        <v>53</v>
      </c>
      <c r="B73" s="709"/>
      <c r="C73" s="154">
        <f>'4-Buget_cerere'!C54+'4-Buget_cerere'!C56</f>
        <v>0</v>
      </c>
      <c r="D73" s="155" t="e">
        <f t="shared" si="4"/>
        <v>#DIV/0!</v>
      </c>
      <c r="E73" s="187" t="e">
        <f>E59+E61-E75</f>
        <v>#DIV/0!</v>
      </c>
      <c r="F73" s="187" t="e">
        <f>F59+F61-F75</f>
        <v>#DIV/0!</v>
      </c>
      <c r="G73" s="187" t="e">
        <f>G59+G61-G75</f>
        <v>#DIV/0!</v>
      </c>
      <c r="H73" s="187" t="e">
        <f>H59+H61-H75</f>
        <v>#DIV/0!</v>
      </c>
      <c r="I73" s="187" t="e">
        <f>I59+I61-I75</f>
        <v>#DIV/0!</v>
      </c>
    </row>
    <row r="74" spans="1:10" s="151" customFormat="1" ht="24.75" customHeight="1" x14ac:dyDescent="0.2">
      <c r="A74" s="711" t="s">
        <v>672</v>
      </c>
      <c r="B74" s="712"/>
      <c r="C74" s="154" t="e">
        <f>'4-Buget_cerere'!C55</f>
        <v>#VALUE!</v>
      </c>
      <c r="D74" s="155" t="e">
        <f t="shared" si="4"/>
        <v>#DIV/0!</v>
      </c>
      <c r="E74" s="187" t="e">
        <f>E60</f>
        <v>#DIV/0!</v>
      </c>
      <c r="F74" s="187" t="e">
        <f t="shared" ref="F74:I74" si="5">F60</f>
        <v>#DIV/0!</v>
      </c>
      <c r="G74" s="187" t="e">
        <f t="shared" si="5"/>
        <v>#DIV/0!</v>
      </c>
      <c r="H74" s="187" t="e">
        <f t="shared" si="5"/>
        <v>#DIV/0!</v>
      </c>
      <c r="I74" s="187" t="e">
        <f t="shared" si="5"/>
        <v>#DIV/0!</v>
      </c>
    </row>
    <row r="75" spans="1:10" s="151" customFormat="1" x14ac:dyDescent="0.2">
      <c r="A75" s="709" t="s">
        <v>54</v>
      </c>
      <c r="B75" s="709"/>
      <c r="C75" s="154"/>
      <c r="D75" s="155" t="str">
        <f t="shared" si="4"/>
        <v/>
      </c>
      <c r="E75" s="195">
        <v>0</v>
      </c>
      <c r="F75" s="195">
        <v>0</v>
      </c>
      <c r="G75" s="195">
        <v>0</v>
      </c>
      <c r="H75" s="195">
        <v>0</v>
      </c>
      <c r="I75" s="195">
        <v>0</v>
      </c>
    </row>
    <row r="76" spans="1:10" s="188" customFormat="1" x14ac:dyDescent="0.2">
      <c r="A76" s="710" t="str">
        <f>'4-Buget_cerere'!B57</f>
        <v>ASISTENŢĂ FINANCIARĂ NERAMBURSABILĂ SOLICITATĂ</v>
      </c>
      <c r="B76" s="710"/>
      <c r="C76" s="154" t="e">
        <f>'4-Buget_cerere'!C57</f>
        <v>#VALUE!</v>
      </c>
      <c r="D76" s="155" t="e">
        <f t="shared" si="4"/>
        <v>#DIV/0!</v>
      </c>
      <c r="E76" s="193" t="e">
        <f>E62</f>
        <v>#DIV/0!</v>
      </c>
      <c r="F76" s="193" t="e">
        <f>F62</f>
        <v>#DIV/0!</v>
      </c>
      <c r="G76" s="193" t="e">
        <f>G62</f>
        <v>#DIV/0!</v>
      </c>
      <c r="H76" s="193" t="e">
        <f>H62</f>
        <v>#DIV/0!</v>
      </c>
      <c r="I76" s="193" t="e">
        <f>I62</f>
        <v>#DIV/0!</v>
      </c>
    </row>
    <row r="77" spans="1:10" s="188" customFormat="1" x14ac:dyDescent="0.2">
      <c r="A77" s="708" t="s">
        <v>234</v>
      </c>
      <c r="B77" s="708"/>
      <c r="C77" s="159">
        <f>'4-Buget_cerere'!C50</f>
        <v>0</v>
      </c>
      <c r="D77" s="155" t="e">
        <f t="shared" si="4"/>
        <v>#DIV/0!</v>
      </c>
      <c r="E77" s="187" t="e">
        <f>E76+E72</f>
        <v>#DIV/0!</v>
      </c>
      <c r="F77" s="187" t="e">
        <f>F76+F72</f>
        <v>#DIV/0!</v>
      </c>
      <c r="G77" s="187" t="e">
        <f>G76+G72</f>
        <v>#DIV/0!</v>
      </c>
      <c r="H77" s="187" t="e">
        <f>H76+H72</f>
        <v>#DIV/0!</v>
      </c>
      <c r="I77" s="187" t="e">
        <f>I76+I72</f>
        <v>#DIV/0!</v>
      </c>
    </row>
    <row r="78" spans="1:10" s="188" customFormat="1" x14ac:dyDescent="0.2">
      <c r="A78" s="708" t="s">
        <v>226</v>
      </c>
      <c r="B78" s="708"/>
      <c r="C78" s="159" t="str">
        <f t="shared" ref="C78:I78" si="6">IF(C77=C69,"DA","NU")</f>
        <v>DA</v>
      </c>
      <c r="D78" s="159" t="e">
        <f t="shared" si="6"/>
        <v>#DIV/0!</v>
      </c>
      <c r="E78" s="159" t="e">
        <f t="shared" si="6"/>
        <v>#DIV/0!</v>
      </c>
      <c r="F78" s="159" t="e">
        <f t="shared" si="6"/>
        <v>#DIV/0!</v>
      </c>
      <c r="G78" s="159" t="e">
        <f t="shared" si="6"/>
        <v>#DIV/0!</v>
      </c>
      <c r="H78" s="159" t="e">
        <f t="shared" si="6"/>
        <v>#DIV/0!</v>
      </c>
      <c r="I78" s="159" t="e">
        <f t="shared" si="6"/>
        <v>#DIV/0!</v>
      </c>
    </row>
    <row r="79" spans="1:10" s="188" customFormat="1" x14ac:dyDescent="0.2">
      <c r="A79" s="190"/>
      <c r="B79" s="191"/>
      <c r="C79" s="186"/>
      <c r="D79" s="148"/>
      <c r="E79" s="149"/>
      <c r="F79" s="149"/>
      <c r="G79" s="149"/>
      <c r="H79" s="149"/>
    </row>
    <row r="80" spans="1:10" s="151" customFormat="1" x14ac:dyDescent="0.2">
      <c r="A80" s="707" t="s">
        <v>674</v>
      </c>
      <c r="B80" s="707"/>
      <c r="C80" s="707"/>
      <c r="D80" s="148"/>
      <c r="E80" s="149"/>
      <c r="F80" s="149"/>
      <c r="G80" s="149"/>
      <c r="H80" s="149"/>
    </row>
    <row r="81" spans="1:9" x14ac:dyDescent="0.2">
      <c r="A81" s="687" t="s">
        <v>675</v>
      </c>
      <c r="B81" s="688"/>
      <c r="C81" s="608"/>
      <c r="D81" s="608"/>
      <c r="E81" s="150" t="s">
        <v>24</v>
      </c>
      <c r="F81" s="150" t="s">
        <v>25</v>
      </c>
      <c r="G81" s="150" t="s">
        <v>26</v>
      </c>
      <c r="H81" s="150" t="s">
        <v>27</v>
      </c>
      <c r="I81" s="150" t="s">
        <v>57</v>
      </c>
    </row>
    <row r="82" spans="1:9" x14ac:dyDescent="0.2">
      <c r="A82" s="689" t="s">
        <v>676</v>
      </c>
      <c r="B82" s="690"/>
      <c r="C82" s="155"/>
      <c r="D82" s="155"/>
      <c r="E82" s="187">
        <f>E75</f>
        <v>0</v>
      </c>
      <c r="F82" s="187">
        <f>F75</f>
        <v>0</v>
      </c>
      <c r="G82" s="187">
        <f>G75</f>
        <v>0</v>
      </c>
      <c r="H82" s="187">
        <f>H75</f>
        <v>0</v>
      </c>
      <c r="I82" s="187">
        <f>I75</f>
        <v>0</v>
      </c>
    </row>
    <row r="83" spans="1:9" x14ac:dyDescent="0.2">
      <c r="A83" s="689" t="s">
        <v>677</v>
      </c>
      <c r="B83" s="690"/>
      <c r="C83" s="155"/>
      <c r="D83" s="155"/>
      <c r="E83" s="195">
        <v>0</v>
      </c>
      <c r="F83" s="195">
        <v>0</v>
      </c>
      <c r="G83" s="195">
        <v>0</v>
      </c>
      <c r="H83" s="195">
        <v>0</v>
      </c>
      <c r="I83" s="195">
        <v>0</v>
      </c>
    </row>
    <row r="84" spans="1:9" x14ac:dyDescent="0.2">
      <c r="A84" s="689" t="s">
        <v>678</v>
      </c>
      <c r="B84" s="690"/>
      <c r="C84" s="155"/>
      <c r="D84" s="155"/>
      <c r="E84" s="195">
        <v>0</v>
      </c>
      <c r="F84" s="195">
        <v>0</v>
      </c>
      <c r="G84" s="195">
        <v>0</v>
      </c>
      <c r="H84" s="195">
        <v>0</v>
      </c>
      <c r="I84" s="195">
        <v>0</v>
      </c>
    </row>
    <row r="85" spans="1:9" x14ac:dyDescent="0.2">
      <c r="A85" s="691" t="s">
        <v>597</v>
      </c>
      <c r="B85" s="692"/>
      <c r="C85" s="155"/>
      <c r="D85" s="155"/>
      <c r="E85" s="187">
        <f>E84+E83</f>
        <v>0</v>
      </c>
      <c r="F85" s="187">
        <f t="shared" ref="F85:I85" si="7">F84+F83</f>
        <v>0</v>
      </c>
      <c r="G85" s="187">
        <f t="shared" si="7"/>
        <v>0</v>
      </c>
      <c r="H85" s="187">
        <f t="shared" si="7"/>
        <v>0</v>
      </c>
      <c r="I85" s="187">
        <f t="shared" si="7"/>
        <v>0</v>
      </c>
    </row>
    <row r="87" spans="1:9" x14ac:dyDescent="0.2">
      <c r="A87" s="687" t="s">
        <v>675</v>
      </c>
      <c r="B87" s="688"/>
      <c r="C87" s="608"/>
      <c r="D87" s="608"/>
      <c r="E87" s="150" t="s">
        <v>679</v>
      </c>
      <c r="F87" s="150" t="s">
        <v>680</v>
      </c>
      <c r="G87" s="150" t="s">
        <v>681</v>
      </c>
      <c r="H87" s="150" t="s">
        <v>682</v>
      </c>
      <c r="I87" s="150" t="s">
        <v>683</v>
      </c>
    </row>
    <row r="88" spans="1:9" x14ac:dyDescent="0.2">
      <c r="A88" s="689" t="s">
        <v>676</v>
      </c>
      <c r="B88" s="690"/>
      <c r="C88" s="155"/>
      <c r="D88" s="155"/>
      <c r="E88" s="195">
        <v>0</v>
      </c>
      <c r="F88" s="195">
        <v>0</v>
      </c>
      <c r="G88" s="195">
        <v>0</v>
      </c>
      <c r="H88" s="195">
        <v>0</v>
      </c>
      <c r="I88" s="195">
        <v>0</v>
      </c>
    </row>
    <row r="89" spans="1:9" x14ac:dyDescent="0.2">
      <c r="A89" s="689" t="s">
        <v>677</v>
      </c>
      <c r="B89" s="690"/>
      <c r="C89" s="155"/>
      <c r="D89" s="155"/>
      <c r="E89" s="195">
        <v>0</v>
      </c>
      <c r="F89" s="195">
        <v>0</v>
      </c>
      <c r="G89" s="195">
        <v>0</v>
      </c>
      <c r="H89" s="195">
        <v>0</v>
      </c>
      <c r="I89" s="195">
        <v>0</v>
      </c>
    </row>
    <row r="90" spans="1:9" x14ac:dyDescent="0.2">
      <c r="A90" s="689" t="s">
        <v>678</v>
      </c>
      <c r="B90" s="690"/>
      <c r="C90" s="155"/>
      <c r="D90" s="155"/>
      <c r="E90" s="195">
        <v>0</v>
      </c>
      <c r="F90" s="195">
        <v>0</v>
      </c>
      <c r="G90" s="195">
        <v>0</v>
      </c>
      <c r="H90" s="195">
        <v>0</v>
      </c>
      <c r="I90" s="195">
        <v>0</v>
      </c>
    </row>
    <row r="91" spans="1:9" x14ac:dyDescent="0.2">
      <c r="A91" s="691" t="s">
        <v>597</v>
      </c>
      <c r="B91" s="692"/>
      <c r="C91" s="155"/>
      <c r="D91" s="155"/>
      <c r="E91" s="187">
        <f>E90+E89</f>
        <v>0</v>
      </c>
      <c r="F91" s="187">
        <f>F90+F89</f>
        <v>0</v>
      </c>
      <c r="G91" s="187">
        <f>G90+G89</f>
        <v>0</v>
      </c>
      <c r="H91" s="187">
        <f>H90+H89</f>
        <v>0</v>
      </c>
      <c r="I91" s="187">
        <f>I90+I89</f>
        <v>0</v>
      </c>
    </row>
    <row r="93" spans="1:9" x14ac:dyDescent="0.2">
      <c r="A93" s="687" t="s">
        <v>675</v>
      </c>
      <c r="B93" s="688"/>
      <c r="C93" s="608"/>
      <c r="D93" s="608"/>
      <c r="E93" s="150" t="s">
        <v>684</v>
      </c>
      <c r="F93" s="150" t="s">
        <v>685</v>
      </c>
      <c r="G93" s="150" t="s">
        <v>686</v>
      </c>
      <c r="H93" s="150" t="s">
        <v>687</v>
      </c>
      <c r="I93" s="150" t="s">
        <v>688</v>
      </c>
    </row>
    <row r="94" spans="1:9" x14ac:dyDescent="0.2">
      <c r="A94" s="689" t="s">
        <v>676</v>
      </c>
      <c r="B94" s="690"/>
      <c r="C94" s="155"/>
      <c r="D94" s="155"/>
      <c r="E94" s="195">
        <v>0</v>
      </c>
      <c r="F94" s="195">
        <v>0</v>
      </c>
      <c r="G94" s="195">
        <v>0</v>
      </c>
      <c r="H94" s="195">
        <v>0</v>
      </c>
      <c r="I94" s="195">
        <v>0</v>
      </c>
    </row>
    <row r="95" spans="1:9" x14ac:dyDescent="0.2">
      <c r="A95" s="689" t="s">
        <v>677</v>
      </c>
      <c r="B95" s="690"/>
      <c r="C95" s="155"/>
      <c r="D95" s="155"/>
      <c r="E95" s="195">
        <v>0</v>
      </c>
      <c r="F95" s="195">
        <v>0</v>
      </c>
      <c r="G95" s="195">
        <v>0</v>
      </c>
      <c r="H95" s="195">
        <v>0</v>
      </c>
      <c r="I95" s="195">
        <v>0</v>
      </c>
    </row>
    <row r="96" spans="1:9" x14ac:dyDescent="0.2">
      <c r="A96" s="689" t="s">
        <v>678</v>
      </c>
      <c r="B96" s="690"/>
      <c r="C96" s="155"/>
      <c r="D96" s="155"/>
      <c r="E96" s="195">
        <v>0</v>
      </c>
      <c r="F96" s="195">
        <v>0</v>
      </c>
      <c r="G96" s="195">
        <v>0</v>
      </c>
      <c r="H96" s="195">
        <v>0</v>
      </c>
      <c r="I96" s="195">
        <v>0</v>
      </c>
    </row>
    <row r="97" spans="1:9" x14ac:dyDescent="0.2">
      <c r="A97" s="691" t="s">
        <v>597</v>
      </c>
      <c r="B97" s="692"/>
      <c r="C97" s="155"/>
      <c r="D97" s="155"/>
      <c r="E97" s="187">
        <f>E96+E95</f>
        <v>0</v>
      </c>
      <c r="F97" s="187">
        <f>F96+F95</f>
        <v>0</v>
      </c>
      <c r="G97" s="187">
        <f>G96+G95</f>
        <v>0</v>
      </c>
      <c r="H97" s="187">
        <f>H96+H95</f>
        <v>0</v>
      </c>
      <c r="I97" s="187">
        <f>I96+I95</f>
        <v>0</v>
      </c>
    </row>
    <row r="99" spans="1:9" x14ac:dyDescent="0.2">
      <c r="A99" s="687" t="s">
        <v>675</v>
      </c>
      <c r="B99" s="688"/>
      <c r="C99" s="608"/>
      <c r="D99" s="608"/>
      <c r="E99" s="150" t="s">
        <v>689</v>
      </c>
      <c r="F99" s="150" t="s">
        <v>690</v>
      </c>
      <c r="G99" s="150" t="s">
        <v>691</v>
      </c>
      <c r="H99" s="150" t="s">
        <v>692</v>
      </c>
      <c r="I99" s="150" t="s">
        <v>693</v>
      </c>
    </row>
    <row r="100" spans="1:9" x14ac:dyDescent="0.2">
      <c r="A100" s="689" t="s">
        <v>676</v>
      </c>
      <c r="B100" s="690"/>
      <c r="C100" s="155"/>
      <c r="D100" s="155"/>
      <c r="E100" s="195">
        <v>0</v>
      </c>
      <c r="F100" s="195">
        <v>0</v>
      </c>
      <c r="G100" s="195">
        <v>0</v>
      </c>
      <c r="H100" s="195">
        <v>0</v>
      </c>
      <c r="I100" s="195">
        <v>0</v>
      </c>
    </row>
    <row r="101" spans="1:9" x14ac:dyDescent="0.2">
      <c r="A101" s="689" t="s">
        <v>677</v>
      </c>
      <c r="B101" s="690"/>
      <c r="C101" s="155"/>
      <c r="D101" s="155"/>
      <c r="E101" s="195">
        <v>0</v>
      </c>
      <c r="F101" s="195">
        <v>0</v>
      </c>
      <c r="G101" s="195">
        <v>0</v>
      </c>
      <c r="H101" s="195">
        <v>0</v>
      </c>
      <c r="I101" s="195">
        <v>0</v>
      </c>
    </row>
    <row r="102" spans="1:9" x14ac:dyDescent="0.2">
      <c r="A102" s="689" t="s">
        <v>678</v>
      </c>
      <c r="B102" s="690"/>
      <c r="C102" s="155"/>
      <c r="D102" s="155"/>
      <c r="E102" s="195">
        <v>0</v>
      </c>
      <c r="F102" s="195">
        <v>0</v>
      </c>
      <c r="G102" s="195">
        <v>0</v>
      </c>
      <c r="H102" s="195">
        <v>0</v>
      </c>
      <c r="I102" s="195">
        <v>0</v>
      </c>
    </row>
    <row r="103" spans="1:9" x14ac:dyDescent="0.2">
      <c r="A103" s="691" t="s">
        <v>597</v>
      </c>
      <c r="B103" s="692"/>
      <c r="C103" s="155"/>
      <c r="D103" s="155"/>
      <c r="E103" s="187">
        <f>E102+E101</f>
        <v>0</v>
      </c>
      <c r="F103" s="187">
        <f>F102+F101</f>
        <v>0</v>
      </c>
      <c r="G103" s="187">
        <f>G102+G101</f>
        <v>0</v>
      </c>
      <c r="H103" s="187">
        <f>H102+H101</f>
        <v>0</v>
      </c>
      <c r="I103" s="187">
        <f>I102+I101</f>
        <v>0</v>
      </c>
    </row>
    <row r="105" spans="1:9" x14ac:dyDescent="0.2">
      <c r="A105" s="687" t="s">
        <v>675</v>
      </c>
      <c r="B105" s="688"/>
      <c r="C105" s="608"/>
      <c r="D105" s="608"/>
      <c r="E105" s="150" t="s">
        <v>694</v>
      </c>
      <c r="F105" s="150" t="s">
        <v>695</v>
      </c>
      <c r="G105" s="150" t="s">
        <v>696</v>
      </c>
      <c r="H105" s="150" t="s">
        <v>697</v>
      </c>
      <c r="I105" s="150" t="s">
        <v>698</v>
      </c>
    </row>
    <row r="106" spans="1:9" x14ac:dyDescent="0.2">
      <c r="A106" s="689" t="s">
        <v>676</v>
      </c>
      <c r="B106" s="690"/>
      <c r="C106" s="155"/>
      <c r="D106" s="155"/>
      <c r="E106" s="195">
        <v>0</v>
      </c>
      <c r="F106" s="195">
        <v>0</v>
      </c>
      <c r="G106" s="195">
        <v>0</v>
      </c>
      <c r="H106" s="195">
        <v>0</v>
      </c>
      <c r="I106" s="195">
        <v>0</v>
      </c>
    </row>
    <row r="107" spans="1:9" x14ac:dyDescent="0.2">
      <c r="A107" s="689" t="s">
        <v>677</v>
      </c>
      <c r="B107" s="690"/>
      <c r="C107" s="155"/>
      <c r="D107" s="155"/>
      <c r="E107" s="195">
        <v>0</v>
      </c>
      <c r="F107" s="195">
        <v>0</v>
      </c>
      <c r="G107" s="195">
        <v>0</v>
      </c>
      <c r="H107" s="195">
        <v>0</v>
      </c>
      <c r="I107" s="195">
        <v>0</v>
      </c>
    </row>
    <row r="108" spans="1:9" x14ac:dyDescent="0.2">
      <c r="A108" s="689" t="s">
        <v>678</v>
      </c>
      <c r="B108" s="690"/>
      <c r="C108" s="155"/>
      <c r="D108" s="155"/>
      <c r="E108" s="195">
        <v>0</v>
      </c>
      <c r="F108" s="195">
        <v>0</v>
      </c>
      <c r="G108" s="195">
        <v>0</v>
      </c>
      <c r="H108" s="195">
        <v>0</v>
      </c>
      <c r="I108" s="195">
        <v>0</v>
      </c>
    </row>
    <row r="109" spans="1:9" x14ac:dyDescent="0.2">
      <c r="A109" s="691" t="s">
        <v>597</v>
      </c>
      <c r="B109" s="692"/>
      <c r="C109" s="155"/>
      <c r="D109" s="155"/>
      <c r="E109" s="187">
        <f>E108+E107</f>
        <v>0</v>
      </c>
      <c r="F109" s="187">
        <f>F108+F107</f>
        <v>0</v>
      </c>
      <c r="G109" s="187">
        <f>G108+G107</f>
        <v>0</v>
      </c>
      <c r="H109" s="187">
        <f>H108+H107</f>
        <v>0</v>
      </c>
      <c r="I109" s="187">
        <f>I108+I107</f>
        <v>0</v>
      </c>
    </row>
    <row r="111" spans="1:9" x14ac:dyDescent="0.2">
      <c r="A111" s="687" t="s">
        <v>675</v>
      </c>
      <c r="B111" s="688"/>
      <c r="C111" s="608"/>
      <c r="D111" s="608"/>
      <c r="E111" s="150" t="s">
        <v>699</v>
      </c>
      <c r="F111" s="150" t="s">
        <v>700</v>
      </c>
      <c r="G111" s="150" t="s">
        <v>701</v>
      </c>
      <c r="H111" s="150" t="s">
        <v>702</v>
      </c>
      <c r="I111" s="150" t="s">
        <v>703</v>
      </c>
    </row>
    <row r="112" spans="1:9" x14ac:dyDescent="0.2">
      <c r="A112" s="689" t="s">
        <v>676</v>
      </c>
      <c r="B112" s="690"/>
      <c r="C112" s="155"/>
      <c r="D112" s="155"/>
      <c r="E112" s="195">
        <v>0</v>
      </c>
      <c r="F112" s="195">
        <v>0</v>
      </c>
      <c r="G112" s="195">
        <v>0</v>
      </c>
      <c r="H112" s="195">
        <v>0</v>
      </c>
      <c r="I112" s="195">
        <v>0</v>
      </c>
    </row>
    <row r="113" spans="1:9" x14ac:dyDescent="0.2">
      <c r="A113" s="689" t="s">
        <v>677</v>
      </c>
      <c r="B113" s="690"/>
      <c r="C113" s="155"/>
      <c r="D113" s="155"/>
      <c r="E113" s="195">
        <v>0</v>
      </c>
      <c r="F113" s="195">
        <v>0</v>
      </c>
      <c r="G113" s="195">
        <v>0</v>
      </c>
      <c r="H113" s="195">
        <v>0</v>
      </c>
      <c r="I113" s="195">
        <v>0</v>
      </c>
    </row>
    <row r="114" spans="1:9" x14ac:dyDescent="0.2">
      <c r="A114" s="689" t="s">
        <v>678</v>
      </c>
      <c r="B114" s="690"/>
      <c r="C114" s="155"/>
      <c r="D114" s="155"/>
      <c r="E114" s="195">
        <v>0</v>
      </c>
      <c r="F114" s="195">
        <v>0</v>
      </c>
      <c r="G114" s="195">
        <v>0</v>
      </c>
      <c r="H114" s="195">
        <v>0</v>
      </c>
      <c r="I114" s="195">
        <v>0</v>
      </c>
    </row>
    <row r="115" spans="1:9" x14ac:dyDescent="0.2">
      <c r="A115" s="691" t="s">
        <v>597</v>
      </c>
      <c r="B115" s="692"/>
      <c r="C115" s="155"/>
      <c r="D115" s="155"/>
      <c r="E115" s="187">
        <f>E114+E113</f>
        <v>0</v>
      </c>
      <c r="F115" s="187">
        <f>F114+F113</f>
        <v>0</v>
      </c>
      <c r="G115" s="187">
        <f>G114+G113</f>
        <v>0</v>
      </c>
      <c r="H115" s="187">
        <f>H114+H113</f>
        <v>0</v>
      </c>
      <c r="I115" s="187">
        <f>I114+I113</f>
        <v>0</v>
      </c>
    </row>
    <row r="117" spans="1:9" x14ac:dyDescent="0.2">
      <c r="A117" s="687" t="s">
        <v>675</v>
      </c>
      <c r="B117" s="688"/>
      <c r="C117" s="608"/>
      <c r="D117" s="608"/>
      <c r="E117" s="150" t="s">
        <v>704</v>
      </c>
      <c r="F117" s="150" t="s">
        <v>705</v>
      </c>
      <c r="G117" s="150" t="s">
        <v>706</v>
      </c>
      <c r="H117" s="150" t="s">
        <v>707</v>
      </c>
      <c r="I117" s="150" t="s">
        <v>708</v>
      </c>
    </row>
    <row r="118" spans="1:9" x14ac:dyDescent="0.2">
      <c r="A118" s="689" t="s">
        <v>676</v>
      </c>
      <c r="B118" s="690"/>
      <c r="C118" s="155"/>
      <c r="D118" s="155"/>
      <c r="E118" s="195">
        <v>0</v>
      </c>
      <c r="F118" s="195">
        <v>0</v>
      </c>
      <c r="G118" s="195">
        <v>0</v>
      </c>
      <c r="H118" s="195">
        <v>0</v>
      </c>
      <c r="I118" s="195">
        <v>0</v>
      </c>
    </row>
    <row r="119" spans="1:9" x14ac:dyDescent="0.2">
      <c r="A119" s="689" t="s">
        <v>677</v>
      </c>
      <c r="B119" s="690"/>
      <c r="C119" s="155"/>
      <c r="D119" s="155"/>
      <c r="E119" s="195">
        <v>0</v>
      </c>
      <c r="F119" s="195">
        <v>0</v>
      </c>
      <c r="G119" s="195">
        <v>0</v>
      </c>
      <c r="H119" s="195">
        <v>0</v>
      </c>
      <c r="I119" s="195">
        <v>0</v>
      </c>
    </row>
    <row r="120" spans="1:9" x14ac:dyDescent="0.2">
      <c r="A120" s="689" t="s">
        <v>678</v>
      </c>
      <c r="B120" s="690"/>
      <c r="C120" s="155"/>
      <c r="D120" s="155"/>
      <c r="E120" s="195">
        <v>0</v>
      </c>
      <c r="F120" s="195">
        <v>0</v>
      </c>
      <c r="G120" s="195">
        <v>0</v>
      </c>
      <c r="H120" s="195">
        <v>0</v>
      </c>
      <c r="I120" s="195">
        <v>0</v>
      </c>
    </row>
    <row r="121" spans="1:9" x14ac:dyDescent="0.2">
      <c r="A121" s="691" t="s">
        <v>597</v>
      </c>
      <c r="B121" s="692"/>
      <c r="C121" s="155"/>
      <c r="D121" s="155"/>
      <c r="E121" s="187">
        <f>E120+E119</f>
        <v>0</v>
      </c>
      <c r="F121" s="187">
        <f>F120+F119</f>
        <v>0</v>
      </c>
      <c r="G121" s="187">
        <f>G120+G119</f>
        <v>0</v>
      </c>
      <c r="H121" s="187">
        <f>H120+H119</f>
        <v>0</v>
      </c>
      <c r="I121" s="187">
        <f>I120+I119</f>
        <v>0</v>
      </c>
    </row>
    <row r="123" spans="1:9" x14ac:dyDescent="0.2">
      <c r="A123" s="687" t="s">
        <v>675</v>
      </c>
      <c r="B123" s="688"/>
      <c r="C123" s="608"/>
      <c r="D123" s="608"/>
      <c r="E123" s="150" t="s">
        <v>709</v>
      </c>
      <c r="F123" s="150" t="s">
        <v>710</v>
      </c>
      <c r="G123" s="150" t="s">
        <v>710</v>
      </c>
      <c r="H123" s="150" t="s">
        <v>711</v>
      </c>
      <c r="I123" s="150" t="s">
        <v>712</v>
      </c>
    </row>
    <row r="124" spans="1:9" x14ac:dyDescent="0.2">
      <c r="A124" s="689" t="s">
        <v>676</v>
      </c>
      <c r="B124" s="690"/>
      <c r="C124" s="155"/>
      <c r="D124" s="155"/>
      <c r="E124" s="195">
        <v>0</v>
      </c>
      <c r="F124" s="195">
        <v>0</v>
      </c>
      <c r="G124" s="195">
        <v>0</v>
      </c>
      <c r="H124" s="195">
        <v>0</v>
      </c>
      <c r="I124" s="195">
        <v>0</v>
      </c>
    </row>
    <row r="125" spans="1:9" x14ac:dyDescent="0.2">
      <c r="A125" s="689" t="s">
        <v>677</v>
      </c>
      <c r="B125" s="690"/>
      <c r="C125" s="155"/>
      <c r="D125" s="155"/>
      <c r="E125" s="195">
        <v>0</v>
      </c>
      <c r="F125" s="195">
        <v>0</v>
      </c>
      <c r="G125" s="195">
        <v>0</v>
      </c>
      <c r="H125" s="195">
        <v>0</v>
      </c>
      <c r="I125" s="195">
        <v>0</v>
      </c>
    </row>
    <row r="126" spans="1:9" x14ac:dyDescent="0.2">
      <c r="A126" s="689" t="s">
        <v>678</v>
      </c>
      <c r="B126" s="690"/>
      <c r="C126" s="155"/>
      <c r="D126" s="155"/>
      <c r="E126" s="195">
        <v>0</v>
      </c>
      <c r="F126" s="195">
        <v>0</v>
      </c>
      <c r="G126" s="195">
        <v>0</v>
      </c>
      <c r="H126" s="195">
        <v>0</v>
      </c>
      <c r="I126" s="195">
        <v>0</v>
      </c>
    </row>
    <row r="127" spans="1:9" x14ac:dyDescent="0.2">
      <c r="A127" s="691" t="s">
        <v>597</v>
      </c>
      <c r="B127" s="692"/>
      <c r="C127" s="155"/>
      <c r="D127" s="155"/>
      <c r="E127" s="187">
        <f>E126+E125</f>
        <v>0</v>
      </c>
      <c r="F127" s="187">
        <f>F126+F125</f>
        <v>0</v>
      </c>
      <c r="G127" s="187">
        <f>G126+G125</f>
        <v>0</v>
      </c>
      <c r="H127" s="187">
        <f>H126+H125</f>
        <v>0</v>
      </c>
      <c r="I127" s="187">
        <f>I126+I125</f>
        <v>0</v>
      </c>
    </row>
  </sheetData>
  <sheetProtection formatColumns="0"/>
  <mergeCells count="72">
    <mergeCell ref="E4:I4"/>
    <mergeCell ref="B15:H15"/>
    <mergeCell ref="A72:B72"/>
    <mergeCell ref="A69:B69"/>
    <mergeCell ref="A70:B70"/>
    <mergeCell ref="B42:H42"/>
    <mergeCell ref="E53:I53"/>
    <mergeCell ref="A71:B71"/>
    <mergeCell ref="E67:I67"/>
    <mergeCell ref="B38:I38"/>
    <mergeCell ref="A80:C80"/>
    <mergeCell ref="A77:B77"/>
    <mergeCell ref="A78:B78"/>
    <mergeCell ref="A73:B73"/>
    <mergeCell ref="A76:B76"/>
    <mergeCell ref="A75:B75"/>
    <mergeCell ref="A74:B74"/>
    <mergeCell ref="A85:B85"/>
    <mergeCell ref="A1:H1"/>
    <mergeCell ref="A2:H2"/>
    <mergeCell ref="A4:A5"/>
    <mergeCell ref="C67:C68"/>
    <mergeCell ref="D67:D68"/>
    <mergeCell ref="B12:H12"/>
    <mergeCell ref="B3:C3"/>
    <mergeCell ref="B6:H6"/>
    <mergeCell ref="B4:B5"/>
    <mergeCell ref="C4:C5"/>
    <mergeCell ref="D4:D5"/>
    <mergeCell ref="A67:B68"/>
    <mergeCell ref="B28:H28"/>
    <mergeCell ref="B22:H22"/>
    <mergeCell ref="B33:H33"/>
    <mergeCell ref="A106:B106"/>
    <mergeCell ref="A107:B107"/>
    <mergeCell ref="A108:B108"/>
    <mergeCell ref="A109:B109"/>
    <mergeCell ref="A100:B100"/>
    <mergeCell ref="A101:B101"/>
    <mergeCell ref="A102:B102"/>
    <mergeCell ref="A103:B103"/>
    <mergeCell ref="A126:B126"/>
    <mergeCell ref="A127:B127"/>
    <mergeCell ref="A118:B118"/>
    <mergeCell ref="A119:B119"/>
    <mergeCell ref="A120:B120"/>
    <mergeCell ref="A121:B121"/>
    <mergeCell ref="A111:B111"/>
    <mergeCell ref="A117:B117"/>
    <mergeCell ref="A123:B123"/>
    <mergeCell ref="A124:B124"/>
    <mergeCell ref="A125:B125"/>
    <mergeCell ref="A112:B112"/>
    <mergeCell ref="A113:B113"/>
    <mergeCell ref="A114:B114"/>
    <mergeCell ref="A115:B115"/>
    <mergeCell ref="A81:B81"/>
    <mergeCell ref="A87:B87"/>
    <mergeCell ref="A93:B93"/>
    <mergeCell ref="A99:B99"/>
    <mergeCell ref="A105:B105"/>
    <mergeCell ref="A94:B94"/>
    <mergeCell ref="A95:B95"/>
    <mergeCell ref="A96:B96"/>
    <mergeCell ref="A97:B97"/>
    <mergeCell ref="A88:B88"/>
    <mergeCell ref="A89:B89"/>
    <mergeCell ref="A90:B90"/>
    <mergeCell ref="A91:B91"/>
    <mergeCell ref="A82:B82"/>
    <mergeCell ref="A83:B83"/>
    <mergeCell ref="A84:B84"/>
  </mergeCells>
  <phoneticPr fontId="13" type="noConversion"/>
  <conditionalFormatting sqref="C79:H79">
    <cfRule type="containsText" dxfId="7" priority="10" operator="containsText" text="NU">
      <formula>NOT(ISERROR(SEARCH("NU",C79)))</formula>
    </cfRule>
    <cfRule type="containsText" dxfId="6" priority="11" operator="containsText" text="DA">
      <formula>NOT(ISERROR(SEARCH("DA",C79)))</formula>
    </cfRule>
    <cfRule type="containsText" dxfId="5" priority="16" operator="containsText" text="nu">
      <formula>NOT(ISERROR(SEARCH("nu",C79)))</formula>
    </cfRule>
  </conditionalFormatting>
  <pageMargins left="0.20866141699999999" right="0.20866141699999999" top="0.30118110199999998" bottom="0.15625" header="0" footer="0"/>
  <pageSetup paperSize="9" fitToHeight="0" orientation="landscape" blackAndWhite="1" horizontalDpi="300" verticalDpi="300" r:id="rId1"/>
  <rowBreaks count="1" manualBreakCount="1">
    <brk id="79"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78"/>
  <sheetViews>
    <sheetView topLeftCell="B1" zoomScale="90" zoomScaleNormal="90" workbookViewId="0">
      <pane ySplit="4" topLeftCell="A72" activePane="bottomLeft" state="frozen"/>
      <selection activeCell="B1" sqref="B1"/>
      <selection pane="bottomLeft" activeCell="I82" sqref="I82"/>
    </sheetView>
  </sheetViews>
  <sheetFormatPr defaultColWidth="8.85546875" defaultRowHeight="12.75" x14ac:dyDescent="0.2"/>
  <cols>
    <col min="1" max="1" width="4.85546875" style="41" hidden="1" customWidth="1"/>
    <col min="2" max="2" width="40.7109375" style="41" customWidth="1"/>
    <col min="3" max="3" width="6.5703125" style="41" customWidth="1"/>
    <col min="4" max="4" width="11.42578125" style="41" customWidth="1"/>
    <col min="5" max="5" width="12.7109375" style="41" customWidth="1"/>
    <col min="6" max="6" width="13.85546875" style="41" customWidth="1"/>
    <col min="7" max="7" width="9.28515625" style="76" customWidth="1"/>
    <col min="8" max="8" width="20.7109375" style="41" customWidth="1"/>
    <col min="9" max="9" width="17.85546875" style="41" bestFit="1" customWidth="1"/>
    <col min="10" max="10" width="10.42578125" style="46" bestFit="1" customWidth="1"/>
    <col min="11" max="11" width="10" style="46" customWidth="1"/>
    <col min="12" max="16384" width="8.85546875" style="41"/>
  </cols>
  <sheetData>
    <row r="1" spans="1:13" x14ac:dyDescent="0.2">
      <c r="A1" s="49"/>
      <c r="B1" s="725" t="s">
        <v>167</v>
      </c>
      <c r="C1" s="725"/>
      <c r="D1" s="725"/>
      <c r="E1" s="725"/>
      <c r="F1" s="725"/>
      <c r="G1" s="725"/>
      <c r="H1" s="725"/>
      <c r="I1" s="725"/>
      <c r="J1" s="725"/>
      <c r="K1" s="725"/>
    </row>
    <row r="2" spans="1:13" x14ac:dyDescent="0.2">
      <c r="A2" s="724" t="s">
        <v>150</v>
      </c>
      <c r="B2" s="724"/>
      <c r="C2" s="724"/>
      <c r="D2" s="724"/>
      <c r="E2" s="724"/>
      <c r="F2" s="724"/>
      <c r="G2" s="724"/>
      <c r="H2" s="724"/>
      <c r="I2" s="724"/>
      <c r="J2" s="724"/>
      <c r="K2" s="50"/>
    </row>
    <row r="3" spans="1:13" s="42" customFormat="1" ht="54.6" customHeight="1" x14ac:dyDescent="0.2">
      <c r="A3" s="51" t="s">
        <v>151</v>
      </c>
      <c r="B3" s="51" t="s">
        <v>152</v>
      </c>
      <c r="C3" s="51" t="s">
        <v>153</v>
      </c>
      <c r="D3" s="51" t="s">
        <v>64</v>
      </c>
      <c r="E3" s="51" t="s">
        <v>154</v>
      </c>
      <c r="F3" s="51" t="s">
        <v>155</v>
      </c>
      <c r="G3" s="73" t="s">
        <v>165</v>
      </c>
      <c r="H3" s="51" t="s">
        <v>156</v>
      </c>
      <c r="I3" s="51" t="s">
        <v>157</v>
      </c>
      <c r="J3" s="51"/>
      <c r="K3" s="51"/>
    </row>
    <row r="4" spans="1:13" x14ac:dyDescent="0.2">
      <c r="A4" s="52">
        <v>0</v>
      </c>
      <c r="B4" s="52">
        <v>1</v>
      </c>
      <c r="C4" s="52">
        <v>2</v>
      </c>
      <c r="D4" s="52">
        <v>3</v>
      </c>
      <c r="E4" s="52">
        <v>4</v>
      </c>
      <c r="F4" s="52" t="s">
        <v>158</v>
      </c>
      <c r="G4" s="74"/>
      <c r="H4" s="52">
        <v>6</v>
      </c>
      <c r="I4" s="52">
        <v>7</v>
      </c>
      <c r="J4" s="52"/>
      <c r="K4" s="52"/>
    </row>
    <row r="5" spans="1:13" x14ac:dyDescent="0.2">
      <c r="B5" s="69" t="s">
        <v>161</v>
      </c>
      <c r="C5" s="85"/>
      <c r="D5" s="85"/>
      <c r="E5" s="85"/>
      <c r="F5" s="85">
        <f>F6+F15+F21+F41+F47+F52+F64+F77+F70</f>
        <v>0</v>
      </c>
      <c r="G5" s="86"/>
      <c r="H5" s="85">
        <f>H6+H15+H21+H41+H47+H52+H64+H77</f>
        <v>0</v>
      </c>
      <c r="I5" s="85">
        <f>I6+I15+I21+I41+I47+I52+I64+I77</f>
        <v>0</v>
      </c>
      <c r="J5" s="271"/>
      <c r="K5" s="271"/>
    </row>
    <row r="6" spans="1:13" s="62" customFormat="1" x14ac:dyDescent="0.2">
      <c r="B6" s="272" t="s">
        <v>85</v>
      </c>
      <c r="C6" s="273"/>
      <c r="D6" s="273"/>
      <c r="E6" s="273"/>
      <c r="F6" s="274">
        <f>SUM(F7:F9)</f>
        <v>0</v>
      </c>
      <c r="G6" s="275" t="str">
        <f>IF(H6+I6&lt;&gt;F6,"Eroare!","")</f>
        <v/>
      </c>
      <c r="H6" s="274">
        <f>SUM(H7:H9)</f>
        <v>0</v>
      </c>
      <c r="I6" s="274">
        <f>SUM(I7:I9)</f>
        <v>0</v>
      </c>
      <c r="J6" s="276"/>
      <c r="K6" s="276"/>
    </row>
    <row r="7" spans="1:13" x14ac:dyDescent="0.2">
      <c r="B7" s="57" t="str">
        <f>'3- Calcule buget'!B18</f>
        <v xml:space="preserve"> Studii de teren</v>
      </c>
      <c r="C7" s="84"/>
      <c r="D7" s="84">
        <v>1</v>
      </c>
      <c r="E7" s="84">
        <v>0</v>
      </c>
      <c r="F7" s="81">
        <f t="shared" ref="F7:F13" si="0">D7*E7</f>
        <v>0</v>
      </c>
      <c r="G7" s="97" t="str">
        <f>IF(H7+I7&lt;&gt;F7,"Eroare!","")</f>
        <v/>
      </c>
      <c r="H7" s="87">
        <f>'3- Calcule buget'!G18</f>
        <v>0</v>
      </c>
      <c r="I7" s="87">
        <f>'3- Calcule buget'!J18</f>
        <v>0</v>
      </c>
      <c r="J7" s="277"/>
      <c r="K7" s="277"/>
      <c r="M7" s="79"/>
    </row>
    <row r="8" spans="1:13" x14ac:dyDescent="0.2">
      <c r="B8" s="57" t="str">
        <f>'3- Calcule buget'!B19</f>
        <v>Raport privind impactul asupra mediului</v>
      </c>
      <c r="C8" s="84"/>
      <c r="D8" s="84">
        <v>1</v>
      </c>
      <c r="E8" s="84">
        <v>0</v>
      </c>
      <c r="F8" s="81">
        <f t="shared" si="0"/>
        <v>0</v>
      </c>
      <c r="G8" s="97" t="str">
        <f>IF(H8+I8&lt;&gt;F8,"Eroare!","")</f>
        <v/>
      </c>
      <c r="H8" s="87">
        <f>'3- Calcule buget'!G19</f>
        <v>0</v>
      </c>
      <c r="I8" s="87">
        <f>'3- Calcule buget'!J19</f>
        <v>0</v>
      </c>
      <c r="J8" s="277"/>
      <c r="K8" s="277"/>
    </row>
    <row r="9" spans="1:13" s="47" customFormat="1" x14ac:dyDescent="0.2">
      <c r="B9" s="57" t="str">
        <f>'3- Calcule buget'!B20</f>
        <v>Alte studii specifice</v>
      </c>
      <c r="C9" s="93"/>
      <c r="D9" s="93"/>
      <c r="E9" s="93"/>
      <c r="F9" s="91">
        <f>SUM(F10:F13)</f>
        <v>0</v>
      </c>
      <c r="G9" s="97" t="str">
        <f>IF(H9+I9&lt;&gt;F9,"Eroare!","")</f>
        <v/>
      </c>
      <c r="H9" s="87">
        <f>'3- Calcule buget'!G20</f>
        <v>0</v>
      </c>
      <c r="I9" s="87">
        <f>'3- Calcule buget'!J20</f>
        <v>0</v>
      </c>
      <c r="J9" s="277"/>
      <c r="K9" s="277"/>
    </row>
    <row r="10" spans="1:13" x14ac:dyDescent="0.2">
      <c r="B10" s="72" t="s">
        <v>164</v>
      </c>
      <c r="C10" s="84"/>
      <c r="D10" s="84">
        <v>1</v>
      </c>
      <c r="E10" s="84">
        <v>0</v>
      </c>
      <c r="F10" s="81">
        <f t="shared" si="0"/>
        <v>0</v>
      </c>
      <c r="G10" s="97"/>
      <c r="H10" s="90"/>
      <c r="I10" s="90"/>
      <c r="J10" s="277"/>
      <c r="K10" s="277"/>
    </row>
    <row r="11" spans="1:13" x14ac:dyDescent="0.2">
      <c r="B11" s="72" t="s">
        <v>164</v>
      </c>
      <c r="C11" s="84"/>
      <c r="D11" s="84">
        <v>1</v>
      </c>
      <c r="E11" s="84">
        <v>0</v>
      </c>
      <c r="F11" s="81">
        <f t="shared" si="0"/>
        <v>0</v>
      </c>
      <c r="G11" s="97"/>
      <c r="H11" s="90"/>
      <c r="I11" s="90"/>
      <c r="J11" s="277"/>
      <c r="K11" s="277"/>
    </row>
    <row r="12" spans="1:13" x14ac:dyDescent="0.2">
      <c r="B12" s="72" t="s">
        <v>164</v>
      </c>
      <c r="C12" s="84"/>
      <c r="D12" s="84">
        <v>1</v>
      </c>
      <c r="E12" s="84">
        <v>0</v>
      </c>
      <c r="F12" s="81">
        <f t="shared" si="0"/>
        <v>0</v>
      </c>
      <c r="G12" s="97"/>
      <c r="H12" s="90"/>
      <c r="I12" s="90"/>
      <c r="J12" s="277"/>
      <c r="K12" s="277"/>
    </row>
    <row r="13" spans="1:13" x14ac:dyDescent="0.2">
      <c r="B13" s="72" t="s">
        <v>164</v>
      </c>
      <c r="C13" s="84"/>
      <c r="D13" s="84">
        <v>1</v>
      </c>
      <c r="E13" s="84">
        <v>0</v>
      </c>
      <c r="F13" s="81">
        <f t="shared" si="0"/>
        <v>0</v>
      </c>
      <c r="G13" s="97"/>
      <c r="H13" s="90"/>
      <c r="I13" s="90"/>
      <c r="J13" s="277"/>
      <c r="K13" s="277"/>
    </row>
    <row r="14" spans="1:13" s="47" customFormat="1" x14ac:dyDescent="0.2">
      <c r="B14" s="278"/>
      <c r="C14" s="93"/>
      <c r="D14" s="93"/>
      <c r="E14" s="93"/>
      <c r="F14" s="92"/>
      <c r="G14" s="94" t="str">
        <f>IF(H14+I14&lt;&gt;F14,"Eroare!","")</f>
        <v/>
      </c>
      <c r="H14" s="89"/>
      <c r="I14" s="89"/>
      <c r="J14" s="277"/>
      <c r="K14" s="277"/>
    </row>
    <row r="15" spans="1:13" ht="35.65" customHeight="1" x14ac:dyDescent="0.2">
      <c r="B15" s="272" t="s">
        <v>129</v>
      </c>
      <c r="C15" s="279"/>
      <c r="D15" s="279"/>
      <c r="E15" s="279"/>
      <c r="F15" s="280">
        <f>SUM(F16:F19)</f>
        <v>0</v>
      </c>
      <c r="G15" s="281" t="str">
        <f>IF(H15+I15&lt;&gt;F15,"Eroare!","")</f>
        <v/>
      </c>
      <c r="H15" s="282">
        <f>'3- Calcule buget'!G21</f>
        <v>0</v>
      </c>
      <c r="I15" s="282">
        <f>'3- Calcule buget'!J21</f>
        <v>0</v>
      </c>
      <c r="J15" s="283"/>
      <c r="K15" s="283"/>
    </row>
    <row r="16" spans="1:13" ht="35.65" customHeight="1" x14ac:dyDescent="0.2">
      <c r="B16" s="60" t="s">
        <v>169</v>
      </c>
      <c r="C16" s="84"/>
      <c r="D16" s="84">
        <v>1</v>
      </c>
      <c r="E16" s="84">
        <v>0</v>
      </c>
      <c r="F16" s="81">
        <f>D16*E16</f>
        <v>0</v>
      </c>
      <c r="G16" s="82"/>
      <c r="H16" s="95"/>
      <c r="I16" s="95"/>
      <c r="J16" s="277"/>
      <c r="K16" s="277"/>
    </row>
    <row r="17" spans="2:11" ht="35.65" customHeight="1" x14ac:dyDescent="0.2">
      <c r="B17" s="60" t="s">
        <v>170</v>
      </c>
      <c r="C17" s="84"/>
      <c r="D17" s="84">
        <v>1</v>
      </c>
      <c r="E17" s="84">
        <v>0</v>
      </c>
      <c r="F17" s="81">
        <f>D17*E17</f>
        <v>0</v>
      </c>
      <c r="G17" s="82"/>
      <c r="H17" s="95"/>
      <c r="I17" s="95"/>
      <c r="J17" s="277"/>
      <c r="K17" s="277"/>
    </row>
    <row r="18" spans="2:11" ht="35.65" customHeight="1" x14ac:dyDescent="0.2">
      <c r="B18" s="77"/>
      <c r="C18" s="84"/>
      <c r="D18" s="84">
        <v>1</v>
      </c>
      <c r="E18" s="84">
        <v>0</v>
      </c>
      <c r="F18" s="81">
        <f>D18*E18</f>
        <v>0</v>
      </c>
      <c r="G18" s="82"/>
      <c r="H18" s="95"/>
      <c r="I18" s="95"/>
      <c r="J18" s="277"/>
      <c r="K18" s="277"/>
    </row>
    <row r="19" spans="2:11" ht="35.65" customHeight="1" x14ac:dyDescent="0.2">
      <c r="B19" s="77"/>
      <c r="C19" s="84"/>
      <c r="D19" s="84">
        <v>1</v>
      </c>
      <c r="E19" s="84">
        <v>0</v>
      </c>
      <c r="F19" s="81">
        <f>D19*E19</f>
        <v>0</v>
      </c>
      <c r="G19" s="82"/>
      <c r="H19" s="95"/>
      <c r="I19" s="95"/>
      <c r="J19" s="277"/>
      <c r="K19" s="277"/>
    </row>
    <row r="20" spans="2:11" s="47" customFormat="1" ht="35.65" customHeight="1" x14ac:dyDescent="0.2">
      <c r="B20" s="284"/>
      <c r="C20" s="93"/>
      <c r="D20" s="93"/>
      <c r="E20" s="93"/>
      <c r="F20" s="92"/>
      <c r="G20" s="94"/>
      <c r="H20" s="91"/>
      <c r="I20" s="91"/>
      <c r="J20" s="277"/>
      <c r="K20" s="277"/>
    </row>
    <row r="21" spans="2:11" s="47" customFormat="1" x14ac:dyDescent="0.2">
      <c r="B21" s="272" t="s">
        <v>86</v>
      </c>
      <c r="C21" s="279"/>
      <c r="D21" s="279"/>
      <c r="E21" s="279"/>
      <c r="F21" s="282">
        <f>F22+F23+F24+F25+F26+F27+F33+F34</f>
        <v>0</v>
      </c>
      <c r="G21" s="285" t="str">
        <f>IF(H21+I21&lt;&gt;F21,"Eroare!","")</f>
        <v/>
      </c>
      <c r="H21" s="282">
        <f>'4-Buget_cerere'!C18</f>
        <v>0</v>
      </c>
      <c r="I21" s="282">
        <f>'4-Buget_cerere'!F18</f>
        <v>0</v>
      </c>
      <c r="J21" s="286"/>
      <c r="K21" s="286"/>
    </row>
    <row r="22" spans="2:11" hidden="1" x14ac:dyDescent="0.2">
      <c r="B22" s="45" t="s">
        <v>291</v>
      </c>
      <c r="C22" s="84"/>
      <c r="D22" s="84"/>
      <c r="E22" s="84"/>
      <c r="F22" s="81">
        <f>D22*E22</f>
        <v>0</v>
      </c>
      <c r="G22" s="94"/>
      <c r="H22" s="287"/>
      <c r="I22" s="95"/>
      <c r="J22" s="288"/>
      <c r="K22" s="288"/>
    </row>
    <row r="23" spans="2:11" ht="25.5" hidden="1" x14ac:dyDescent="0.2">
      <c r="B23" s="45" t="s">
        <v>292</v>
      </c>
      <c r="C23" s="84"/>
      <c r="D23" s="84"/>
      <c r="E23" s="84"/>
      <c r="F23" s="81">
        <f t="shared" ref="F23:F39" si="1">D23*E23</f>
        <v>0</v>
      </c>
      <c r="G23" s="94"/>
      <c r="H23" s="287"/>
      <c r="I23" s="95"/>
      <c r="J23" s="288"/>
      <c r="K23" s="288"/>
    </row>
    <row r="24" spans="2:11" x14ac:dyDescent="0.2">
      <c r="B24" s="45" t="s">
        <v>117</v>
      </c>
      <c r="C24" s="84"/>
      <c r="D24" s="84">
        <v>1</v>
      </c>
      <c r="E24" s="84">
        <v>0</v>
      </c>
      <c r="F24" s="81">
        <f t="shared" si="1"/>
        <v>0</v>
      </c>
      <c r="G24" s="94"/>
      <c r="H24" s="287"/>
      <c r="I24" s="95"/>
      <c r="J24" s="288"/>
      <c r="K24" s="288"/>
    </row>
    <row r="25" spans="2:11" x14ac:dyDescent="0.2">
      <c r="B25" s="45" t="s">
        <v>118</v>
      </c>
      <c r="C25" s="84"/>
      <c r="D25" s="84">
        <v>1</v>
      </c>
      <c r="E25" s="84">
        <v>0</v>
      </c>
      <c r="F25" s="81">
        <f t="shared" si="1"/>
        <v>0</v>
      </c>
      <c r="G25" s="94"/>
      <c r="H25" s="287"/>
      <c r="I25" s="95"/>
      <c r="J25" s="288"/>
      <c r="K25" s="288"/>
    </row>
    <row r="26" spans="2:11" ht="25.5" x14ac:dyDescent="0.2">
      <c r="B26" s="45" t="s">
        <v>119</v>
      </c>
      <c r="C26" s="84"/>
      <c r="D26" s="84">
        <v>1</v>
      </c>
      <c r="E26" s="84">
        <v>0</v>
      </c>
      <c r="F26" s="81">
        <f t="shared" si="1"/>
        <v>0</v>
      </c>
      <c r="G26" s="94"/>
      <c r="H26" s="287"/>
      <c r="I26" s="95"/>
      <c r="J26" s="288"/>
      <c r="K26" s="288"/>
    </row>
    <row r="27" spans="2:11" ht="25.5" x14ac:dyDescent="0.2">
      <c r="B27" s="45" t="s">
        <v>130</v>
      </c>
      <c r="C27" s="93"/>
      <c r="D27" s="93"/>
      <c r="E27" s="93"/>
      <c r="F27" s="81">
        <f t="shared" ref="F27:F32" si="2">D27*E27</f>
        <v>0</v>
      </c>
      <c r="G27" s="94"/>
      <c r="H27" s="289"/>
      <c r="I27" s="91"/>
      <c r="J27" s="277"/>
      <c r="K27" s="277"/>
    </row>
    <row r="28" spans="2:11" x14ac:dyDescent="0.2">
      <c r="B28" s="56"/>
      <c r="C28" s="84"/>
      <c r="D28" s="84">
        <v>1</v>
      </c>
      <c r="E28" s="84">
        <v>0</v>
      </c>
      <c r="F28" s="81">
        <f t="shared" si="2"/>
        <v>0</v>
      </c>
      <c r="G28" s="94"/>
      <c r="H28" s="95"/>
      <c r="I28" s="95"/>
      <c r="J28" s="277"/>
      <c r="K28" s="277"/>
    </row>
    <row r="29" spans="2:11" x14ac:dyDescent="0.2">
      <c r="B29" s="56"/>
      <c r="C29" s="84"/>
      <c r="D29" s="84">
        <v>1</v>
      </c>
      <c r="E29" s="84">
        <v>0</v>
      </c>
      <c r="F29" s="81">
        <f t="shared" si="2"/>
        <v>0</v>
      </c>
      <c r="G29" s="94"/>
      <c r="H29" s="95"/>
      <c r="I29" s="95"/>
      <c r="J29" s="277"/>
      <c r="K29" s="277"/>
    </row>
    <row r="30" spans="2:11" x14ac:dyDescent="0.2">
      <c r="B30" s="56"/>
      <c r="C30" s="84"/>
      <c r="D30" s="84">
        <v>1</v>
      </c>
      <c r="E30" s="84">
        <v>0</v>
      </c>
      <c r="F30" s="81">
        <f t="shared" si="2"/>
        <v>0</v>
      </c>
      <c r="G30" s="94"/>
      <c r="H30" s="95"/>
      <c r="I30" s="95"/>
      <c r="J30" s="277"/>
      <c r="K30" s="277"/>
    </row>
    <row r="31" spans="2:11" x14ac:dyDescent="0.2">
      <c r="B31" s="56"/>
      <c r="C31" s="84"/>
      <c r="D31" s="84">
        <v>1</v>
      </c>
      <c r="E31" s="84">
        <v>0</v>
      </c>
      <c r="F31" s="81">
        <f t="shared" si="2"/>
        <v>0</v>
      </c>
      <c r="G31" s="94"/>
      <c r="H31" s="95"/>
      <c r="I31" s="95"/>
      <c r="J31" s="277"/>
      <c r="K31" s="277"/>
    </row>
    <row r="32" spans="2:11" x14ac:dyDescent="0.2">
      <c r="B32" s="56"/>
      <c r="C32" s="84"/>
      <c r="D32" s="84">
        <v>1</v>
      </c>
      <c r="E32" s="84">
        <v>0</v>
      </c>
      <c r="F32" s="81">
        <f t="shared" si="2"/>
        <v>0</v>
      </c>
      <c r="G32" s="94"/>
      <c r="H32" s="95"/>
      <c r="I32" s="95"/>
      <c r="J32" s="277"/>
      <c r="K32" s="277"/>
    </row>
    <row r="33" spans="2:11" ht="25.5" x14ac:dyDescent="0.2">
      <c r="B33" s="45" t="s">
        <v>131</v>
      </c>
      <c r="C33" s="93"/>
      <c r="D33" s="93"/>
      <c r="E33" s="93"/>
      <c r="F33" s="81">
        <f t="shared" si="1"/>
        <v>0</v>
      </c>
      <c r="G33" s="94"/>
      <c r="H33" s="289"/>
      <c r="I33" s="91"/>
      <c r="J33" s="277"/>
      <c r="K33" s="277"/>
    </row>
    <row r="34" spans="2:11" x14ac:dyDescent="0.2">
      <c r="B34" s="45" t="s">
        <v>120</v>
      </c>
      <c r="C34" s="93"/>
      <c r="D34" s="93"/>
      <c r="E34" s="93"/>
      <c r="F34" s="81">
        <f>SUM(F35:F39)</f>
        <v>0</v>
      </c>
      <c r="G34" s="94"/>
      <c r="H34" s="289"/>
      <c r="I34" s="91"/>
      <c r="J34" s="277"/>
      <c r="K34" s="277"/>
    </row>
    <row r="35" spans="2:11" x14ac:dyDescent="0.2">
      <c r="B35" s="56"/>
      <c r="C35" s="84"/>
      <c r="D35" s="84">
        <v>1</v>
      </c>
      <c r="E35" s="84">
        <v>0</v>
      </c>
      <c r="F35" s="81">
        <f t="shared" si="1"/>
        <v>0</v>
      </c>
      <c r="G35" s="94"/>
      <c r="H35" s="95"/>
      <c r="I35" s="95"/>
      <c r="J35" s="277"/>
      <c r="K35" s="277"/>
    </row>
    <row r="36" spans="2:11" x14ac:dyDescent="0.2">
      <c r="B36" s="56"/>
      <c r="C36" s="84"/>
      <c r="D36" s="84">
        <v>1</v>
      </c>
      <c r="E36" s="84">
        <v>0</v>
      </c>
      <c r="F36" s="81">
        <f t="shared" si="1"/>
        <v>0</v>
      </c>
      <c r="G36" s="94"/>
      <c r="H36" s="95"/>
      <c r="I36" s="95"/>
      <c r="J36" s="277"/>
      <c r="K36" s="277"/>
    </row>
    <row r="37" spans="2:11" x14ac:dyDescent="0.2">
      <c r="B37" s="56"/>
      <c r="C37" s="84"/>
      <c r="D37" s="84">
        <v>1</v>
      </c>
      <c r="E37" s="84">
        <v>0</v>
      </c>
      <c r="F37" s="81">
        <f t="shared" si="1"/>
        <v>0</v>
      </c>
      <c r="G37" s="94"/>
      <c r="H37" s="95"/>
      <c r="I37" s="95"/>
      <c r="J37" s="277"/>
      <c r="K37" s="277"/>
    </row>
    <row r="38" spans="2:11" x14ac:dyDescent="0.2">
      <c r="B38" s="56"/>
      <c r="C38" s="84"/>
      <c r="D38" s="84">
        <v>1</v>
      </c>
      <c r="E38" s="84">
        <v>0</v>
      </c>
      <c r="F38" s="81">
        <f t="shared" si="1"/>
        <v>0</v>
      </c>
      <c r="G38" s="94"/>
      <c r="H38" s="95"/>
      <c r="I38" s="95"/>
      <c r="J38" s="277"/>
      <c r="K38" s="277"/>
    </row>
    <row r="39" spans="2:11" x14ac:dyDescent="0.2">
      <c r="B39" s="56"/>
      <c r="C39" s="84"/>
      <c r="D39" s="84">
        <v>1</v>
      </c>
      <c r="E39" s="84">
        <v>0</v>
      </c>
      <c r="F39" s="81">
        <f t="shared" si="1"/>
        <v>0</v>
      </c>
      <c r="G39" s="94"/>
      <c r="H39" s="95"/>
      <c r="I39" s="95"/>
      <c r="J39" s="277"/>
      <c r="K39" s="277"/>
    </row>
    <row r="40" spans="2:11" s="47" customFormat="1" x14ac:dyDescent="0.2">
      <c r="B40" s="57"/>
      <c r="C40" s="93"/>
      <c r="D40" s="93"/>
      <c r="E40" s="93"/>
      <c r="F40" s="92"/>
      <c r="G40" s="94"/>
      <c r="H40" s="91"/>
      <c r="I40" s="91"/>
      <c r="J40" s="277"/>
      <c r="K40" s="277"/>
    </row>
    <row r="41" spans="2:11" s="47" customFormat="1" x14ac:dyDescent="0.2">
      <c r="B41" s="272" t="s">
        <v>87</v>
      </c>
      <c r="C41" s="282"/>
      <c r="D41" s="282"/>
      <c r="E41" s="282"/>
      <c r="F41" s="280">
        <f>SUM(F42:F45)</f>
        <v>0</v>
      </c>
      <c r="G41" s="281" t="str">
        <f>IF(H41+I41&lt;&gt;F41,"Eroare!","")</f>
        <v/>
      </c>
      <c r="H41" s="282">
        <f>SUM(H42:H45)</f>
        <v>0</v>
      </c>
      <c r="I41" s="282">
        <f>SUM(I42:I45)</f>
        <v>0</v>
      </c>
      <c r="J41" s="283"/>
      <c r="K41" s="283"/>
    </row>
    <row r="42" spans="2:11" ht="25.5" x14ac:dyDescent="0.2">
      <c r="B42" s="45" t="s">
        <v>293</v>
      </c>
      <c r="C42" s="84"/>
      <c r="D42" s="84">
        <v>1</v>
      </c>
      <c r="E42" s="84">
        <v>0</v>
      </c>
      <c r="F42" s="92">
        <f>D42*E42</f>
        <v>0</v>
      </c>
      <c r="G42" s="96" t="str">
        <f>IF(H42+I42&lt;&gt;F42,"Eroare!","")</f>
        <v/>
      </c>
      <c r="H42" s="95">
        <f>'3- Calcule buget'!G32</f>
        <v>0</v>
      </c>
      <c r="I42" s="95">
        <f>'3- Calcule buget'!J32</f>
        <v>0</v>
      </c>
      <c r="J42" s="277"/>
      <c r="K42" s="277"/>
    </row>
    <row r="43" spans="2:11" ht="25.5" x14ac:dyDescent="0.2">
      <c r="B43" s="45" t="s">
        <v>132</v>
      </c>
      <c r="C43" s="84"/>
      <c r="D43" s="84">
        <v>1</v>
      </c>
      <c r="E43" s="84">
        <v>0</v>
      </c>
      <c r="F43" s="92">
        <f>D43*E43</f>
        <v>0</v>
      </c>
      <c r="G43" s="96" t="str">
        <f>IF(H43+I43&lt;&gt;F43,"Eroare!","")</f>
        <v/>
      </c>
      <c r="H43" s="95">
        <f>'3- Calcule buget'!G33</f>
        <v>0</v>
      </c>
      <c r="I43" s="95">
        <f>'3- Calcule buget'!J33</f>
        <v>0</v>
      </c>
      <c r="J43" s="277"/>
      <c r="K43" s="277"/>
    </row>
    <row r="44" spans="2:11" ht="38.25" x14ac:dyDescent="0.2">
      <c r="B44" s="45" t="s">
        <v>127</v>
      </c>
      <c r="C44" s="84"/>
      <c r="D44" s="84">
        <v>1</v>
      </c>
      <c r="E44" s="84">
        <v>0</v>
      </c>
      <c r="F44" s="92">
        <f>D44*E44</f>
        <v>0</v>
      </c>
      <c r="G44" s="96" t="str">
        <f>IF(H44+I44&lt;&gt;F44,"Eroare!","")</f>
        <v/>
      </c>
      <c r="H44" s="95">
        <f>'3- Calcule buget'!G34</f>
        <v>0</v>
      </c>
      <c r="I44" s="95">
        <f>'3- Calcule buget'!J34</f>
        <v>0</v>
      </c>
      <c r="J44" s="277"/>
      <c r="K44" s="277"/>
    </row>
    <row r="45" spans="2:11" x14ac:dyDescent="0.2">
      <c r="B45" s="45" t="s">
        <v>294</v>
      </c>
      <c r="C45" s="84"/>
      <c r="D45" s="84">
        <v>1</v>
      </c>
      <c r="E45" s="84">
        <v>0</v>
      </c>
      <c r="F45" s="92">
        <f>D45*E45</f>
        <v>0</v>
      </c>
      <c r="G45" s="96" t="str">
        <f>IF(H45+I45&lt;&gt;F45,"Eroare!","")</f>
        <v/>
      </c>
      <c r="H45" s="95">
        <f>'3- Calcule buget'!G30</f>
        <v>0</v>
      </c>
      <c r="I45" s="95">
        <f>'3- Calcule buget'!J30</f>
        <v>0</v>
      </c>
      <c r="J45" s="277"/>
      <c r="K45" s="277"/>
    </row>
    <row r="46" spans="2:11" x14ac:dyDescent="0.2">
      <c r="B46" s="45"/>
      <c r="C46" s="84"/>
      <c r="D46" s="84">
        <v>1</v>
      </c>
      <c r="E46" s="84">
        <v>0</v>
      </c>
      <c r="F46" s="92"/>
      <c r="G46" s="82"/>
      <c r="H46" s="95"/>
      <c r="I46" s="95"/>
      <c r="J46" s="277"/>
      <c r="K46" s="277"/>
    </row>
    <row r="47" spans="2:11" s="62" customFormat="1" x14ac:dyDescent="0.2">
      <c r="B47" s="272" t="s">
        <v>88</v>
      </c>
      <c r="C47" s="273"/>
      <c r="D47" s="273"/>
      <c r="E47" s="273"/>
      <c r="F47" s="274">
        <f>SUM(F48:F50)</f>
        <v>0</v>
      </c>
      <c r="G47" s="275" t="str">
        <f>IF(H47+I47&lt;&gt;F47,"Eroare!","")</f>
        <v/>
      </c>
      <c r="H47" s="273">
        <f>SUM(H48:H50)</f>
        <v>0</v>
      </c>
      <c r="I47" s="273">
        <f>SUM(I48:I50)</f>
        <v>0</v>
      </c>
      <c r="J47" s="276"/>
      <c r="K47" s="276"/>
    </row>
    <row r="48" spans="2:11" s="47" customFormat="1" x14ac:dyDescent="0.2">
      <c r="B48" s="57" t="s">
        <v>99</v>
      </c>
      <c r="C48" s="84"/>
      <c r="D48" s="84">
        <v>1</v>
      </c>
      <c r="E48" s="84">
        <v>0</v>
      </c>
      <c r="F48" s="92">
        <f>D48*E48</f>
        <v>0</v>
      </c>
      <c r="G48" s="96" t="str">
        <f>IF(H48+I48&lt;&gt;F48,"Eroare!","")</f>
        <v/>
      </c>
      <c r="H48" s="91">
        <f>'3- Calcule buget'!G37</f>
        <v>0</v>
      </c>
      <c r="I48" s="91">
        <f>'3- Calcule buget'!J37</f>
        <v>0</v>
      </c>
      <c r="J48" s="277"/>
      <c r="K48" s="277"/>
    </row>
    <row r="49" spans="2:11" s="47" customFormat="1" ht="51" x14ac:dyDescent="0.2">
      <c r="B49" s="57" t="s">
        <v>134</v>
      </c>
      <c r="C49" s="84"/>
      <c r="D49" s="84">
        <v>1</v>
      </c>
      <c r="E49" s="84">
        <v>0</v>
      </c>
      <c r="F49" s="92">
        <f>D49*E49</f>
        <v>0</v>
      </c>
      <c r="G49" s="96" t="str">
        <f>IF(H49+I49&lt;&gt;F49,"Eroare!","")</f>
        <v/>
      </c>
      <c r="H49" s="91">
        <f>'3- Calcule buget'!G38</f>
        <v>0</v>
      </c>
      <c r="I49" s="91">
        <f>'3- Calcule buget'!J38</f>
        <v>0</v>
      </c>
      <c r="J49" s="277"/>
      <c r="K49" s="277"/>
    </row>
    <row r="50" spans="2:11" s="47" customFormat="1" x14ac:dyDescent="0.2">
      <c r="B50" s="57" t="s">
        <v>100</v>
      </c>
      <c r="C50" s="84"/>
      <c r="D50" s="84">
        <v>1</v>
      </c>
      <c r="E50" s="84">
        <v>0</v>
      </c>
      <c r="F50" s="92">
        <f>D50*E50</f>
        <v>0</v>
      </c>
      <c r="G50" s="96" t="str">
        <f>IF(H50+I50&lt;&gt;F50,"Eroare!","")</f>
        <v/>
      </c>
      <c r="H50" s="91">
        <f>'3- Calcule buget'!G39</f>
        <v>0</v>
      </c>
      <c r="I50" s="91">
        <f>'3- Calcule buget'!J39</f>
        <v>0</v>
      </c>
      <c r="J50" s="277"/>
      <c r="K50" s="277"/>
    </row>
    <row r="51" spans="2:11" s="47" customFormat="1" x14ac:dyDescent="0.2">
      <c r="B51" s="57"/>
      <c r="C51" s="84"/>
      <c r="D51" s="84"/>
      <c r="E51" s="84"/>
      <c r="F51" s="92"/>
      <c r="G51" s="94"/>
      <c r="H51" s="91"/>
      <c r="I51" s="91"/>
      <c r="J51" s="277"/>
      <c r="K51" s="277"/>
    </row>
    <row r="52" spans="2:11" s="62" customFormat="1" x14ac:dyDescent="0.2">
      <c r="B52" s="272" t="s">
        <v>92</v>
      </c>
      <c r="C52" s="273"/>
      <c r="D52" s="273"/>
      <c r="E52" s="273"/>
      <c r="F52" s="274">
        <f>SUM(F53:F57)</f>
        <v>0</v>
      </c>
      <c r="G52" s="275" t="str">
        <f t="shared" ref="G52:G57" si="3">IF(H52+I52&lt;&gt;F52,"Eroare!","")</f>
        <v/>
      </c>
      <c r="H52" s="273">
        <f>SUM(H53:H57)</f>
        <v>0</v>
      </c>
      <c r="I52" s="273">
        <f>SUM(I53:I57)</f>
        <v>0</v>
      </c>
      <c r="J52" s="276"/>
      <c r="K52" s="276"/>
    </row>
    <row r="53" spans="2:11" ht="25.5" x14ac:dyDescent="0.2">
      <c r="B53" s="45" t="s">
        <v>136</v>
      </c>
      <c r="C53" s="84"/>
      <c r="D53" s="84">
        <v>1</v>
      </c>
      <c r="E53" s="84">
        <v>0</v>
      </c>
      <c r="F53" s="92">
        <f t="shared" ref="F53:F63" si="4">D53*E53</f>
        <v>0</v>
      </c>
      <c r="G53" s="96" t="str">
        <f t="shared" si="3"/>
        <v/>
      </c>
      <c r="H53" s="95">
        <f>'3- Calcule buget'!G61</f>
        <v>0</v>
      </c>
      <c r="I53" s="95">
        <f>'3- Calcule buget'!J61</f>
        <v>0</v>
      </c>
      <c r="J53" s="288"/>
      <c r="K53" s="288"/>
    </row>
    <row r="54" spans="2:11" ht="25.5" x14ac:dyDescent="0.2">
      <c r="B54" s="45" t="s">
        <v>137</v>
      </c>
      <c r="C54" s="84"/>
      <c r="D54" s="84">
        <v>1</v>
      </c>
      <c r="E54" s="84">
        <v>0</v>
      </c>
      <c r="F54" s="92">
        <f t="shared" si="4"/>
        <v>0</v>
      </c>
      <c r="G54" s="96" t="str">
        <f t="shared" si="3"/>
        <v/>
      </c>
      <c r="H54" s="95">
        <f>'3- Calcule buget'!G62</f>
        <v>0</v>
      </c>
      <c r="I54" s="95">
        <f>'3- Calcule buget'!J62</f>
        <v>0</v>
      </c>
      <c r="J54" s="288"/>
      <c r="K54" s="288"/>
    </row>
    <row r="55" spans="2:11" ht="38.25" x14ac:dyDescent="0.2">
      <c r="B55" s="45" t="s">
        <v>138</v>
      </c>
      <c r="C55" s="84"/>
      <c r="D55" s="84">
        <v>1</v>
      </c>
      <c r="E55" s="84">
        <v>0</v>
      </c>
      <c r="F55" s="92">
        <f t="shared" si="4"/>
        <v>0</v>
      </c>
      <c r="G55" s="96" t="str">
        <f t="shared" si="3"/>
        <v/>
      </c>
      <c r="H55" s="95">
        <f>'3- Calcule buget'!G63</f>
        <v>0</v>
      </c>
      <c r="I55" s="95">
        <f>'3- Calcule buget'!J63</f>
        <v>0</v>
      </c>
      <c r="J55" s="288"/>
      <c r="K55" s="288"/>
    </row>
    <row r="56" spans="2:11" ht="25.5" x14ac:dyDescent="0.2">
      <c r="B56" s="45" t="s">
        <v>295</v>
      </c>
      <c r="C56" s="84"/>
      <c r="D56" s="84">
        <v>1</v>
      </c>
      <c r="E56" s="84">
        <v>0</v>
      </c>
      <c r="F56" s="92">
        <f t="shared" si="4"/>
        <v>0</v>
      </c>
      <c r="G56" s="96" t="str">
        <f t="shared" si="3"/>
        <v/>
      </c>
      <c r="H56" s="95">
        <f>'3- Calcule buget'!G64</f>
        <v>0</v>
      </c>
      <c r="I56" s="95">
        <f>'3- Calcule buget'!J64</f>
        <v>0</v>
      </c>
      <c r="J56" s="288"/>
      <c r="K56" s="288"/>
    </row>
    <row r="57" spans="2:11" ht="39" customHeight="1" x14ac:dyDescent="0.2">
      <c r="B57" s="45" t="s">
        <v>296</v>
      </c>
      <c r="C57" s="290"/>
      <c r="D57" s="290"/>
      <c r="E57" s="290"/>
      <c r="F57" s="92">
        <f>SUM(F58:F63)</f>
        <v>0</v>
      </c>
      <c r="G57" s="96" t="str">
        <f t="shared" si="3"/>
        <v/>
      </c>
      <c r="H57" s="95">
        <f>'3- Calcule buget'!G65</f>
        <v>0</v>
      </c>
      <c r="I57" s="95">
        <f>'3- Calcule buget'!J65</f>
        <v>0</v>
      </c>
      <c r="J57" s="288"/>
      <c r="K57" s="288"/>
    </row>
    <row r="58" spans="2:11" x14ac:dyDescent="0.2">
      <c r="B58" s="56"/>
      <c r="C58" s="84"/>
      <c r="D58" s="84">
        <v>1</v>
      </c>
      <c r="E58" s="84">
        <v>0</v>
      </c>
      <c r="F58" s="92">
        <f t="shared" si="4"/>
        <v>0</v>
      </c>
      <c r="G58" s="96"/>
      <c r="H58" s="95"/>
      <c r="I58" s="95"/>
      <c r="J58" s="288"/>
      <c r="K58" s="288"/>
    </row>
    <row r="59" spans="2:11" x14ac:dyDescent="0.2">
      <c r="B59" s="56"/>
      <c r="C59" s="84"/>
      <c r="D59" s="84">
        <v>1</v>
      </c>
      <c r="E59" s="84">
        <v>0</v>
      </c>
      <c r="F59" s="92">
        <f t="shared" si="4"/>
        <v>0</v>
      </c>
      <c r="G59" s="96"/>
      <c r="H59" s="95"/>
      <c r="I59" s="95"/>
      <c r="J59" s="288"/>
      <c r="K59" s="288"/>
    </row>
    <row r="60" spans="2:11" x14ac:dyDescent="0.2">
      <c r="B60" s="56"/>
      <c r="C60" s="84"/>
      <c r="D60" s="84">
        <v>1</v>
      </c>
      <c r="E60" s="84">
        <v>0</v>
      </c>
      <c r="F60" s="92">
        <f t="shared" si="4"/>
        <v>0</v>
      </c>
      <c r="G60" s="96"/>
      <c r="H60" s="95"/>
      <c r="I60" s="95"/>
      <c r="J60" s="288"/>
      <c r="K60" s="288"/>
    </row>
    <row r="61" spans="2:11" x14ac:dyDescent="0.2">
      <c r="B61" s="56"/>
      <c r="C61" s="84"/>
      <c r="D61" s="84">
        <v>1</v>
      </c>
      <c r="E61" s="84">
        <v>0</v>
      </c>
      <c r="F61" s="92">
        <f t="shared" si="4"/>
        <v>0</v>
      </c>
      <c r="G61" s="96"/>
      <c r="H61" s="95"/>
      <c r="I61" s="95"/>
      <c r="J61" s="288"/>
      <c r="K61" s="288"/>
    </row>
    <row r="62" spans="2:11" x14ac:dyDescent="0.2">
      <c r="B62" s="56"/>
      <c r="C62" s="84"/>
      <c r="D62" s="84">
        <v>1</v>
      </c>
      <c r="E62" s="84">
        <v>0</v>
      </c>
      <c r="F62" s="92">
        <f t="shared" si="4"/>
        <v>0</v>
      </c>
      <c r="G62" s="96"/>
      <c r="H62" s="95"/>
      <c r="I62" s="95"/>
      <c r="J62" s="288"/>
      <c r="K62" s="288"/>
    </row>
    <row r="63" spans="2:11" x14ac:dyDescent="0.2">
      <c r="B63" s="45"/>
      <c r="C63" s="84"/>
      <c r="D63" s="84">
        <v>1</v>
      </c>
      <c r="E63" s="84">
        <v>0</v>
      </c>
      <c r="F63" s="92">
        <f t="shared" si="4"/>
        <v>0</v>
      </c>
      <c r="G63" s="96"/>
      <c r="H63" s="95"/>
      <c r="I63" s="95"/>
      <c r="J63" s="288"/>
      <c r="K63" s="288"/>
    </row>
    <row r="64" spans="2:11" s="59" customFormat="1" ht="25.5" x14ac:dyDescent="0.2">
      <c r="B64" s="272" t="s">
        <v>101</v>
      </c>
      <c r="C64" s="273"/>
      <c r="D64" s="273"/>
      <c r="E64" s="273"/>
      <c r="F64" s="274">
        <f>SUM(F65:F69)</f>
        <v>0</v>
      </c>
      <c r="G64" s="275" t="str">
        <f>IF(H64+I64&lt;&gt;F64,"Eroare!","")</f>
        <v/>
      </c>
      <c r="H64" s="273">
        <f>'3- Calcule buget'!G68</f>
        <v>0</v>
      </c>
      <c r="I64" s="273">
        <f>'3- Calcule buget'!J68</f>
        <v>0</v>
      </c>
      <c r="J64" s="276"/>
      <c r="K64" s="276"/>
    </row>
    <row r="65" spans="1:11" x14ac:dyDescent="0.2">
      <c r="B65" s="45" t="s">
        <v>171</v>
      </c>
      <c r="C65" s="84"/>
      <c r="D65" s="84">
        <v>1</v>
      </c>
      <c r="E65" s="84">
        <v>0</v>
      </c>
      <c r="F65" s="92">
        <f>D65*E65</f>
        <v>0</v>
      </c>
      <c r="G65" s="82"/>
      <c r="H65" s="291"/>
      <c r="I65" s="90"/>
      <c r="J65" s="288"/>
      <c r="K65" s="288"/>
    </row>
    <row r="66" spans="1:11" x14ac:dyDescent="0.2">
      <c r="B66" s="45" t="s">
        <v>172</v>
      </c>
      <c r="C66" s="84"/>
      <c r="D66" s="84">
        <v>1</v>
      </c>
      <c r="E66" s="84">
        <v>0</v>
      </c>
      <c r="F66" s="92">
        <f>D66*E66</f>
        <v>0</v>
      </c>
      <c r="G66" s="82"/>
      <c r="H66" s="291"/>
      <c r="I66" s="90"/>
      <c r="J66" s="288"/>
      <c r="K66" s="288"/>
    </row>
    <row r="67" spans="1:11" x14ac:dyDescent="0.2">
      <c r="B67" s="45" t="s">
        <v>311</v>
      </c>
      <c r="C67" s="84"/>
      <c r="D67" s="84">
        <v>1</v>
      </c>
      <c r="E67" s="84">
        <v>0</v>
      </c>
      <c r="F67" s="92">
        <f>D67*E67</f>
        <v>0</v>
      </c>
      <c r="G67" s="82"/>
      <c r="H67" s="291"/>
      <c r="I67" s="90"/>
      <c r="J67" s="288"/>
      <c r="K67" s="288"/>
    </row>
    <row r="68" spans="1:11" x14ac:dyDescent="0.2">
      <c r="B68" s="45" t="s">
        <v>173</v>
      </c>
      <c r="C68" s="84"/>
      <c r="D68" s="84">
        <v>1</v>
      </c>
      <c r="E68" s="84">
        <v>0</v>
      </c>
      <c r="F68" s="92">
        <f>D68*E68</f>
        <v>0</v>
      </c>
      <c r="G68" s="82"/>
      <c r="H68" s="291"/>
      <c r="I68" s="90"/>
      <c r="J68" s="288"/>
      <c r="K68" s="288"/>
    </row>
    <row r="69" spans="1:11" x14ac:dyDescent="0.2">
      <c r="B69" s="45" t="s">
        <v>174</v>
      </c>
      <c r="C69" s="84"/>
      <c r="D69" s="84">
        <v>1</v>
      </c>
      <c r="E69" s="84">
        <v>0</v>
      </c>
      <c r="F69" s="92">
        <f>D69*E69</f>
        <v>0</v>
      </c>
      <c r="G69" s="82"/>
      <c r="H69" s="291"/>
      <c r="I69" s="90"/>
      <c r="J69" s="288"/>
      <c r="K69" s="288"/>
    </row>
    <row r="70" spans="1:11" s="59" customFormat="1" ht="25.5" x14ac:dyDescent="0.2">
      <c r="B70" s="272" t="str">
        <f>'3- Calcule buget'!B69</f>
        <v xml:space="preserve">Cheltuielile de promovare a obiectivului de investiție </v>
      </c>
      <c r="C70" s="273"/>
      <c r="D70" s="273"/>
      <c r="E70" s="273"/>
      <c r="F70" s="274">
        <f>SUM(F71:F75)</f>
        <v>0</v>
      </c>
      <c r="G70" s="275" t="str">
        <f>IF(H70+I70&lt;&gt;F70,"Eroare!","")</f>
        <v/>
      </c>
      <c r="H70" s="273">
        <f>'3- Calcule buget'!G69</f>
        <v>0</v>
      </c>
      <c r="I70" s="273">
        <f>'3- Calcule buget'!J69</f>
        <v>0</v>
      </c>
      <c r="J70" s="276"/>
      <c r="K70" s="276"/>
    </row>
    <row r="71" spans="1:11" x14ac:dyDescent="0.2">
      <c r="B71" s="72"/>
      <c r="C71" s="84"/>
      <c r="D71" s="84">
        <v>1</v>
      </c>
      <c r="E71" s="84">
        <v>0</v>
      </c>
      <c r="F71" s="92">
        <f>D71*E71</f>
        <v>0</v>
      </c>
      <c r="G71" s="82"/>
      <c r="H71" s="291"/>
      <c r="I71" s="90"/>
      <c r="J71" s="288"/>
      <c r="K71" s="288"/>
    </row>
    <row r="72" spans="1:11" x14ac:dyDescent="0.2">
      <c r="B72" s="72"/>
      <c r="C72" s="84"/>
      <c r="D72" s="84">
        <v>1</v>
      </c>
      <c r="E72" s="84">
        <v>0</v>
      </c>
      <c r="F72" s="92">
        <f>D72*E72</f>
        <v>0</v>
      </c>
      <c r="G72" s="82"/>
      <c r="H72" s="291"/>
      <c r="I72" s="90"/>
      <c r="J72" s="288"/>
      <c r="K72" s="288"/>
    </row>
    <row r="73" spans="1:11" x14ac:dyDescent="0.2">
      <c r="B73" s="72"/>
      <c r="C73" s="84"/>
      <c r="D73" s="84">
        <v>1</v>
      </c>
      <c r="E73" s="84">
        <v>0</v>
      </c>
      <c r="F73" s="92">
        <f>D73*E73</f>
        <v>0</v>
      </c>
      <c r="G73" s="82"/>
      <c r="H73" s="291"/>
      <c r="I73" s="90"/>
      <c r="J73" s="288"/>
      <c r="K73" s="288"/>
    </row>
    <row r="74" spans="1:11" x14ac:dyDescent="0.2">
      <c r="B74" s="72"/>
      <c r="C74" s="84"/>
      <c r="D74" s="84">
        <v>1</v>
      </c>
      <c r="E74" s="84">
        <v>0</v>
      </c>
      <c r="F74" s="92">
        <f>D74*E74</f>
        <v>0</v>
      </c>
      <c r="G74" s="82"/>
      <c r="H74" s="291"/>
      <c r="I74" s="90"/>
      <c r="J74" s="288"/>
      <c r="K74" s="288"/>
    </row>
    <row r="75" spans="1:11" x14ac:dyDescent="0.2">
      <c r="B75" s="72"/>
      <c r="C75" s="84"/>
      <c r="D75" s="84">
        <v>1</v>
      </c>
      <c r="E75" s="84">
        <v>0</v>
      </c>
      <c r="F75" s="92">
        <f>D75*E75</f>
        <v>0</v>
      </c>
      <c r="G75" s="82"/>
      <c r="H75" s="291"/>
      <c r="I75" s="90"/>
      <c r="J75" s="288"/>
      <c r="K75" s="288"/>
    </row>
    <row r="76" spans="1:11" x14ac:dyDescent="0.2">
      <c r="B76" s="45"/>
      <c r="C76" s="84"/>
      <c r="D76" s="84">
        <v>1</v>
      </c>
      <c r="E76" s="84">
        <v>0</v>
      </c>
      <c r="F76" s="92"/>
      <c r="G76" s="82"/>
      <c r="H76" s="291"/>
      <c r="I76" s="90"/>
      <c r="J76" s="288"/>
      <c r="K76" s="288"/>
    </row>
    <row r="77" spans="1:11" s="327" customFormat="1" x14ac:dyDescent="0.2">
      <c r="B77" s="322" t="s">
        <v>133</v>
      </c>
      <c r="C77" s="323"/>
      <c r="D77" s="323"/>
      <c r="E77" s="323"/>
      <c r="F77" s="324">
        <f>F78</f>
        <v>0</v>
      </c>
      <c r="G77" s="325" t="str">
        <f>IF(H77+I77&lt;&gt;F77,"Eroare!","")</f>
        <v/>
      </c>
      <c r="H77" s="324"/>
      <c r="I77" s="324"/>
      <c r="J77" s="326"/>
      <c r="K77" s="326"/>
    </row>
    <row r="78" spans="1:11" s="59" customFormat="1" x14ac:dyDescent="0.2">
      <c r="B78" s="60"/>
      <c r="C78" s="98"/>
      <c r="D78" s="98">
        <v>1</v>
      </c>
      <c r="E78" s="98">
        <f>H77+I77</f>
        <v>0</v>
      </c>
      <c r="F78" s="92">
        <f>D78*E78</f>
        <v>0</v>
      </c>
      <c r="G78" s="97"/>
      <c r="H78" s="292"/>
      <c r="I78" s="99"/>
      <c r="J78" s="65"/>
      <c r="K78" s="65"/>
    </row>
    <row r="79" spans="1:11" x14ac:dyDescent="0.2">
      <c r="A79" s="49"/>
      <c r="B79" s="67" t="s">
        <v>162</v>
      </c>
      <c r="C79" s="293"/>
      <c r="D79" s="293"/>
      <c r="E79" s="293"/>
      <c r="F79" s="294">
        <f>SUM(F80:F92)</f>
        <v>0</v>
      </c>
      <c r="G79" s="295" t="str">
        <f>IF(H79+I79&lt;&gt;F79,"Eroare!","")</f>
        <v/>
      </c>
      <c r="H79" s="294">
        <f>SUM(H80:H92)</f>
        <v>0</v>
      </c>
      <c r="I79" s="294">
        <f>SUM(I80:I92)</f>
        <v>0</v>
      </c>
      <c r="J79" s="296"/>
      <c r="K79" s="296"/>
    </row>
    <row r="80" spans="1:11" x14ac:dyDescent="0.2">
      <c r="A80" s="49"/>
      <c r="B80" s="45" t="s">
        <v>77</v>
      </c>
      <c r="C80" s="80"/>
      <c r="D80" s="80">
        <v>1</v>
      </c>
      <c r="E80" s="80">
        <v>0</v>
      </c>
      <c r="F80" s="81">
        <f>D80*E80</f>
        <v>0</v>
      </c>
      <c r="G80" s="82" t="str">
        <f>IF(H80+I80&lt;&gt;F80,"Eroare!","")</f>
        <v/>
      </c>
      <c r="H80" s="81">
        <f>'3- Calcule buget'!G8</f>
        <v>0</v>
      </c>
      <c r="I80" s="81">
        <f>'3- Calcule buget'!J8</f>
        <v>0</v>
      </c>
      <c r="J80" s="53"/>
      <c r="K80" s="53"/>
    </row>
    <row r="81" spans="1:11" ht="31.9" customHeight="1" x14ac:dyDescent="0.2">
      <c r="A81" s="49"/>
      <c r="B81" s="45" t="s">
        <v>9</v>
      </c>
      <c r="C81" s="80"/>
      <c r="D81" s="80">
        <v>1</v>
      </c>
      <c r="E81" s="80">
        <v>0</v>
      </c>
      <c r="F81" s="81">
        <f t="shared" ref="F81:F87" si="5">D81*E81</f>
        <v>0</v>
      </c>
      <c r="G81" s="82" t="str">
        <f t="shared" ref="G81:G86" si="6">IF(H81+I81&lt;&gt;F81,"Eroare!","")</f>
        <v/>
      </c>
      <c r="H81" s="81">
        <f>'3- Calcule buget'!G9</f>
        <v>0</v>
      </c>
      <c r="I81" s="81">
        <f>'3- Calcule buget'!J9</f>
        <v>0</v>
      </c>
      <c r="J81" s="53"/>
      <c r="K81" s="53"/>
    </row>
    <row r="82" spans="1:11" ht="39.6" customHeight="1" x14ac:dyDescent="0.2">
      <c r="A82" s="49"/>
      <c r="B82" s="45" t="s">
        <v>79</v>
      </c>
      <c r="C82" s="80"/>
      <c r="D82" s="80">
        <v>1</v>
      </c>
      <c r="E82" s="80">
        <v>0</v>
      </c>
      <c r="F82" s="81">
        <f t="shared" si="5"/>
        <v>0</v>
      </c>
      <c r="G82" s="82" t="str">
        <f t="shared" si="6"/>
        <v/>
      </c>
      <c r="H82" s="81">
        <f>'3- Calcule buget'!G10</f>
        <v>0</v>
      </c>
      <c r="I82" s="81">
        <f>'3- Calcule buget'!J10</f>
        <v>0</v>
      </c>
      <c r="J82" s="53"/>
      <c r="K82" s="53"/>
    </row>
    <row r="83" spans="1:11" ht="36.6" customHeight="1" x14ac:dyDescent="0.2">
      <c r="A83" s="49"/>
      <c r="B83" s="45" t="s">
        <v>81</v>
      </c>
      <c r="C83" s="80"/>
      <c r="D83" s="80">
        <v>1</v>
      </c>
      <c r="E83" s="80">
        <v>0</v>
      </c>
      <c r="F83" s="81">
        <f t="shared" si="5"/>
        <v>0</v>
      </c>
      <c r="G83" s="82" t="str">
        <f t="shared" si="6"/>
        <v/>
      </c>
      <c r="H83" s="81">
        <f>'3- Calcule buget'!G11</f>
        <v>0</v>
      </c>
      <c r="I83" s="81">
        <f>'3- Calcule buget'!J11</f>
        <v>0</v>
      </c>
      <c r="J83" s="53"/>
      <c r="K83" s="53"/>
    </row>
    <row r="84" spans="1:11" ht="29.65" customHeight="1" x14ac:dyDescent="0.2">
      <c r="A84" s="49"/>
      <c r="B84" s="45" t="s">
        <v>97</v>
      </c>
      <c r="C84" s="80"/>
      <c r="D84" s="80">
        <v>1</v>
      </c>
      <c r="E84" s="80">
        <v>0</v>
      </c>
      <c r="F84" s="81">
        <f t="shared" si="5"/>
        <v>0</v>
      </c>
      <c r="G84" s="82"/>
      <c r="H84" s="81">
        <f>'3- Calcule buget'!G14</f>
        <v>0</v>
      </c>
      <c r="I84" s="81">
        <f>'3- Calcule buget'!J14</f>
        <v>0</v>
      </c>
      <c r="J84" s="53"/>
      <c r="K84" s="53"/>
    </row>
    <row r="85" spans="1:11" ht="25.5" x14ac:dyDescent="0.2">
      <c r="A85" s="49"/>
      <c r="B85" s="60" t="s">
        <v>135</v>
      </c>
      <c r="C85" s="80"/>
      <c r="D85" s="80">
        <v>1</v>
      </c>
      <c r="E85" s="80">
        <v>0</v>
      </c>
      <c r="F85" s="81">
        <f>D85*E85</f>
        <v>0</v>
      </c>
      <c r="G85" s="82" t="str">
        <f t="shared" si="6"/>
        <v/>
      </c>
      <c r="H85" s="95">
        <f>'3- Calcule buget'!G58</f>
        <v>0</v>
      </c>
      <c r="I85" s="81">
        <f>'3- Calcule buget'!J58</f>
        <v>0</v>
      </c>
      <c r="J85" s="53"/>
      <c r="K85" s="53"/>
    </row>
    <row r="86" spans="1:11" x14ac:dyDescent="0.2">
      <c r="A86" s="49"/>
      <c r="B86" s="60" t="s">
        <v>122</v>
      </c>
      <c r="C86" s="80"/>
      <c r="D86" s="80">
        <v>1</v>
      </c>
      <c r="E86" s="80">
        <v>0</v>
      </c>
      <c r="F86" s="81">
        <f t="shared" si="5"/>
        <v>0</v>
      </c>
      <c r="G86" s="82" t="str">
        <f t="shared" si="6"/>
        <v/>
      </c>
      <c r="H86" s="95">
        <f>'3- Calcule buget'!G59</f>
        <v>0</v>
      </c>
      <c r="I86" s="81">
        <f>'3- Calcule buget'!J59</f>
        <v>0</v>
      </c>
      <c r="J86" s="53"/>
      <c r="K86" s="53"/>
    </row>
    <row r="87" spans="1:11" s="62" customFormat="1" ht="25.15" customHeight="1" x14ac:dyDescent="0.2">
      <c r="A87" s="78"/>
      <c r="B87" s="66" t="s">
        <v>1</v>
      </c>
      <c r="C87" s="83"/>
      <c r="D87" s="80">
        <v>1</v>
      </c>
      <c r="E87" s="80">
        <v>0</v>
      </c>
      <c r="F87" s="81">
        <f t="shared" si="5"/>
        <v>0</v>
      </c>
      <c r="G87" s="297"/>
      <c r="H87" s="92">
        <f>'3- Calcule buget'!G43-'3- Calcule buget'!G44</f>
        <v>0</v>
      </c>
      <c r="I87" s="92">
        <f>'3- Calcule buget'!J43-'3- Calcule buget'!J44</f>
        <v>0</v>
      </c>
      <c r="J87" s="288"/>
      <c r="K87" s="288"/>
    </row>
    <row r="88" spans="1:11" ht="25.5" x14ac:dyDescent="0.2">
      <c r="B88" s="60" t="s">
        <v>429</v>
      </c>
      <c r="C88" s="84"/>
      <c r="D88" s="80">
        <v>1</v>
      </c>
      <c r="E88" s="80">
        <v>0</v>
      </c>
      <c r="F88" s="63">
        <f>D88*E88</f>
        <v>0</v>
      </c>
      <c r="G88" s="82" t="str">
        <f>IF(H88+I88&lt;&gt;F88,"Eroare!","")</f>
        <v/>
      </c>
      <c r="H88" s="92">
        <f>'3- Calcule buget'!G45-'3- Calcule buget'!G46</f>
        <v>0</v>
      </c>
      <c r="I88" s="92">
        <f>'3- Calcule buget'!J45-'3- Calcule buget'!J46</f>
        <v>0</v>
      </c>
      <c r="J88" s="288"/>
      <c r="K88" s="288"/>
    </row>
    <row r="89" spans="1:11" ht="25.5" x14ac:dyDescent="0.2">
      <c r="B89" s="60" t="s">
        <v>299</v>
      </c>
      <c r="C89" s="84"/>
      <c r="D89" s="80">
        <v>1</v>
      </c>
      <c r="E89" s="80">
        <v>0</v>
      </c>
      <c r="F89" s="63">
        <f>D89*E89</f>
        <v>0</v>
      </c>
      <c r="G89" s="82"/>
      <c r="H89" s="92">
        <f>'3- Calcule buget'!G44+'3- Calcule buget'!G46</f>
        <v>0</v>
      </c>
      <c r="I89" s="92">
        <f>'3- Calcule buget'!J44+'3- Calcule buget'!J46</f>
        <v>0</v>
      </c>
      <c r="J89" s="288"/>
      <c r="K89" s="288"/>
    </row>
    <row r="90" spans="1:11" x14ac:dyDescent="0.2">
      <c r="B90" s="60" t="s">
        <v>93</v>
      </c>
      <c r="C90" s="84"/>
      <c r="D90" s="80">
        <v>1</v>
      </c>
      <c r="E90" s="80">
        <v>0</v>
      </c>
      <c r="F90" s="63">
        <f>D90*E90</f>
        <v>0</v>
      </c>
      <c r="G90" s="82" t="str">
        <f>IF(H90+I90&lt;&gt;F90,"Eroare!","")</f>
        <v/>
      </c>
      <c r="H90" s="92">
        <f>'3- Calcule buget'!G66</f>
        <v>0</v>
      </c>
      <c r="I90" s="81">
        <f>'3- Calcule buget'!J66</f>
        <v>0</v>
      </c>
      <c r="J90" s="288"/>
      <c r="K90" s="288"/>
    </row>
    <row r="91" spans="1:11" x14ac:dyDescent="0.2">
      <c r="B91" s="60" t="s">
        <v>430</v>
      </c>
      <c r="C91" s="84"/>
      <c r="D91" s="80">
        <v>1</v>
      </c>
      <c r="E91" s="80">
        <v>0</v>
      </c>
      <c r="F91" s="63">
        <f>D91*E91</f>
        <v>0</v>
      </c>
      <c r="G91" s="82"/>
      <c r="H91" s="95">
        <f>'3- Calcule buget'!G72</f>
        <v>0</v>
      </c>
      <c r="I91" s="81">
        <f>'3- Calcule buget'!J72</f>
        <v>0</v>
      </c>
      <c r="J91" s="288"/>
      <c r="K91" s="288"/>
    </row>
    <row r="92" spans="1:11" x14ac:dyDescent="0.2">
      <c r="B92" s="60" t="s">
        <v>431</v>
      </c>
      <c r="C92" s="84"/>
      <c r="D92" s="80">
        <v>1</v>
      </c>
      <c r="E92" s="80">
        <v>0</v>
      </c>
      <c r="F92" s="63">
        <f>D92*E92</f>
        <v>0</v>
      </c>
      <c r="G92" s="82"/>
      <c r="H92" s="95">
        <f>'3- Calcule buget'!G73</f>
        <v>0</v>
      </c>
      <c r="I92" s="81">
        <f>'3- Calcule buget'!J73</f>
        <v>0</v>
      </c>
      <c r="J92" s="288"/>
      <c r="K92" s="288"/>
    </row>
    <row r="93" spans="1:11" x14ac:dyDescent="0.2">
      <c r="B93" s="68" t="s">
        <v>168</v>
      </c>
      <c r="C93" s="85"/>
      <c r="D93" s="85"/>
      <c r="E93" s="85"/>
      <c r="F93" s="85">
        <f>F94+F111</f>
        <v>0</v>
      </c>
      <c r="G93" s="86"/>
      <c r="H93" s="85">
        <f>H94+H111</f>
        <v>0</v>
      </c>
      <c r="I93" s="85">
        <f>I94+I111</f>
        <v>0</v>
      </c>
      <c r="J93" s="271"/>
      <c r="K93" s="271"/>
    </row>
    <row r="94" spans="1:11" x14ac:dyDescent="0.2">
      <c r="B94" s="61" t="s">
        <v>2</v>
      </c>
      <c r="C94" s="87"/>
      <c r="D94" s="87"/>
      <c r="E94" s="87"/>
      <c r="F94" s="87">
        <f>SUM(F95:F110)</f>
        <v>0</v>
      </c>
      <c r="G94" s="88" t="str">
        <f>IF(H94+I94&lt;&gt;F94,"Eroare!","")</f>
        <v/>
      </c>
      <c r="H94" s="87">
        <f>'3- Calcule buget'!G47+'3- Calcule buget'!G49+'3- Calcule buget'!G51</f>
        <v>0</v>
      </c>
      <c r="I94" s="87">
        <f>'3- Calcule buget'!J47+'3- Calcule buget'!J49+'3- Calcule buget'!J51</f>
        <v>0</v>
      </c>
      <c r="J94" s="70"/>
      <c r="K94" s="70"/>
    </row>
    <row r="95" spans="1:11" s="47" customFormat="1" x14ac:dyDescent="0.2">
      <c r="A95" s="47">
        <v>1</v>
      </c>
      <c r="B95" s="71"/>
      <c r="C95" s="84"/>
      <c r="D95" s="84">
        <v>1</v>
      </c>
      <c r="E95" s="84">
        <v>0</v>
      </c>
      <c r="F95" s="81">
        <f t="shared" ref="F95:F110" si="7">D95*E95</f>
        <v>0</v>
      </c>
      <c r="G95" s="82"/>
      <c r="H95" s="89"/>
      <c r="I95" s="89"/>
      <c r="J95" s="298"/>
      <c r="K95" s="298"/>
    </row>
    <row r="96" spans="1:11" s="47" customFormat="1" x14ac:dyDescent="0.2">
      <c r="A96" s="47">
        <v>2</v>
      </c>
      <c r="B96" s="71"/>
      <c r="C96" s="84"/>
      <c r="D96" s="84">
        <v>1</v>
      </c>
      <c r="E96" s="84">
        <v>0</v>
      </c>
      <c r="F96" s="81">
        <f t="shared" si="7"/>
        <v>0</v>
      </c>
      <c r="G96" s="82"/>
      <c r="H96" s="89"/>
      <c r="I96" s="89"/>
      <c r="J96" s="298"/>
      <c r="K96" s="298"/>
    </row>
    <row r="97" spans="1:11" s="47" customFormat="1" x14ac:dyDescent="0.2">
      <c r="A97" s="47">
        <v>3</v>
      </c>
      <c r="B97" s="71"/>
      <c r="C97" s="84"/>
      <c r="D97" s="84">
        <v>1</v>
      </c>
      <c r="E97" s="84">
        <v>0</v>
      </c>
      <c r="F97" s="81">
        <f t="shared" si="7"/>
        <v>0</v>
      </c>
      <c r="G97" s="82"/>
      <c r="H97" s="89"/>
      <c r="I97" s="89"/>
      <c r="J97" s="298"/>
      <c r="K97" s="298"/>
    </row>
    <row r="98" spans="1:11" s="47" customFormat="1" x14ac:dyDescent="0.2">
      <c r="B98" s="71"/>
      <c r="C98" s="84"/>
      <c r="D98" s="84">
        <v>1</v>
      </c>
      <c r="E98" s="84">
        <v>0</v>
      </c>
      <c r="F98" s="81">
        <f t="shared" si="7"/>
        <v>0</v>
      </c>
      <c r="G98" s="82"/>
      <c r="H98" s="89"/>
      <c r="I98" s="89"/>
      <c r="J98" s="298"/>
      <c r="K98" s="298"/>
    </row>
    <row r="99" spans="1:11" s="47" customFormat="1" x14ac:dyDescent="0.2">
      <c r="B99" s="71"/>
      <c r="C99" s="84"/>
      <c r="D99" s="84">
        <v>1</v>
      </c>
      <c r="E99" s="84">
        <v>0</v>
      </c>
      <c r="F99" s="81">
        <f t="shared" si="7"/>
        <v>0</v>
      </c>
      <c r="G99" s="82"/>
      <c r="H99" s="89"/>
      <c r="I99" s="89"/>
      <c r="J99" s="298"/>
      <c r="K99" s="298"/>
    </row>
    <row r="100" spans="1:11" s="47" customFormat="1" x14ac:dyDescent="0.2">
      <c r="B100" s="71"/>
      <c r="C100" s="84"/>
      <c r="D100" s="84">
        <v>1</v>
      </c>
      <c r="E100" s="84">
        <v>0</v>
      </c>
      <c r="F100" s="81">
        <f t="shared" si="7"/>
        <v>0</v>
      </c>
      <c r="G100" s="82"/>
      <c r="H100" s="89"/>
      <c r="I100" s="89"/>
      <c r="J100" s="298"/>
      <c r="K100" s="298"/>
    </row>
    <row r="101" spans="1:11" s="47" customFormat="1" x14ac:dyDescent="0.2">
      <c r="B101" s="71"/>
      <c r="C101" s="84"/>
      <c r="D101" s="84">
        <v>1</v>
      </c>
      <c r="E101" s="84">
        <v>0</v>
      </c>
      <c r="F101" s="81">
        <f t="shared" si="7"/>
        <v>0</v>
      </c>
      <c r="G101" s="82"/>
      <c r="H101" s="89"/>
      <c r="I101" s="89"/>
      <c r="J101" s="298"/>
      <c r="K101" s="298"/>
    </row>
    <row r="102" spans="1:11" s="47" customFormat="1" x14ac:dyDescent="0.2">
      <c r="A102" s="47">
        <v>4</v>
      </c>
      <c r="B102" s="71"/>
      <c r="C102" s="84"/>
      <c r="D102" s="84">
        <v>1</v>
      </c>
      <c r="E102" s="84">
        <v>0</v>
      </c>
      <c r="F102" s="81">
        <f t="shared" si="7"/>
        <v>0</v>
      </c>
      <c r="G102" s="82"/>
      <c r="H102" s="89"/>
      <c r="I102" s="89"/>
      <c r="J102" s="298"/>
      <c r="K102" s="298"/>
    </row>
    <row r="103" spans="1:11" s="47" customFormat="1" x14ac:dyDescent="0.2">
      <c r="A103" s="47">
        <v>5</v>
      </c>
      <c r="B103" s="71"/>
      <c r="C103" s="84"/>
      <c r="D103" s="84">
        <v>1</v>
      </c>
      <c r="E103" s="84">
        <v>0</v>
      </c>
      <c r="F103" s="81">
        <f t="shared" si="7"/>
        <v>0</v>
      </c>
      <c r="G103" s="82"/>
      <c r="H103" s="89"/>
      <c r="I103" s="89"/>
      <c r="J103" s="298"/>
      <c r="K103" s="298"/>
    </row>
    <row r="104" spans="1:11" s="47" customFormat="1" x14ac:dyDescent="0.2">
      <c r="A104" s="47">
        <v>6</v>
      </c>
      <c r="B104" s="311" t="s">
        <v>297</v>
      </c>
      <c r="C104" s="312"/>
      <c r="D104" s="312"/>
      <c r="E104" s="312"/>
      <c r="F104" s="313"/>
      <c r="G104" s="314"/>
      <c r="H104" s="315"/>
      <c r="I104" s="315"/>
      <c r="J104" s="316"/>
      <c r="K104" s="316"/>
    </row>
    <row r="105" spans="1:11" x14ac:dyDescent="0.2">
      <c r="A105" s="47">
        <v>7</v>
      </c>
      <c r="B105" s="71"/>
      <c r="C105" s="84"/>
      <c r="D105" s="84">
        <v>1</v>
      </c>
      <c r="E105" s="84">
        <v>0</v>
      </c>
      <c r="F105" s="81">
        <f t="shared" si="7"/>
        <v>0</v>
      </c>
      <c r="G105" s="82"/>
      <c r="H105" s="90"/>
      <c r="I105" s="90"/>
      <c r="J105" s="298"/>
      <c r="K105" s="298"/>
    </row>
    <row r="106" spans="1:11" x14ac:dyDescent="0.2">
      <c r="A106" s="47">
        <v>8</v>
      </c>
      <c r="B106" s="71"/>
      <c r="C106" s="84"/>
      <c r="D106" s="84">
        <v>1</v>
      </c>
      <c r="E106" s="84">
        <v>0</v>
      </c>
      <c r="F106" s="81">
        <f t="shared" si="7"/>
        <v>0</v>
      </c>
      <c r="G106" s="82"/>
      <c r="H106" s="90"/>
      <c r="I106" s="90"/>
      <c r="J106" s="298"/>
      <c r="K106" s="298"/>
    </row>
    <row r="107" spans="1:11" x14ac:dyDescent="0.2">
      <c r="A107" s="47">
        <v>9</v>
      </c>
      <c r="B107" s="71"/>
      <c r="C107" s="84"/>
      <c r="D107" s="84">
        <v>1</v>
      </c>
      <c r="E107" s="84">
        <v>0</v>
      </c>
      <c r="F107" s="81">
        <f t="shared" si="7"/>
        <v>0</v>
      </c>
      <c r="G107" s="82"/>
      <c r="H107" s="90"/>
      <c r="I107" s="90"/>
      <c r="J107" s="298"/>
      <c r="K107" s="298"/>
    </row>
    <row r="108" spans="1:11" x14ac:dyDescent="0.2">
      <c r="A108" s="47">
        <v>10</v>
      </c>
      <c r="B108" s="71"/>
      <c r="C108" s="84"/>
      <c r="D108" s="84">
        <v>1</v>
      </c>
      <c r="E108" s="84">
        <v>0</v>
      </c>
      <c r="F108" s="81">
        <f t="shared" si="7"/>
        <v>0</v>
      </c>
      <c r="G108" s="82"/>
      <c r="H108" s="90"/>
      <c r="I108" s="90"/>
      <c r="J108" s="298"/>
      <c r="K108" s="298"/>
    </row>
    <row r="109" spans="1:11" x14ac:dyDescent="0.2">
      <c r="A109" s="47">
        <v>11</v>
      </c>
      <c r="B109" s="71"/>
      <c r="C109" s="84"/>
      <c r="D109" s="84">
        <v>1</v>
      </c>
      <c r="E109" s="84">
        <v>0</v>
      </c>
      <c r="F109" s="81">
        <f t="shared" si="7"/>
        <v>0</v>
      </c>
      <c r="G109" s="82"/>
      <c r="H109" s="90"/>
      <c r="I109" s="90"/>
      <c r="J109" s="298"/>
      <c r="K109" s="298"/>
    </row>
    <row r="110" spans="1:11" x14ac:dyDescent="0.2">
      <c r="A110" s="47">
        <v>12</v>
      </c>
      <c r="B110" s="71"/>
      <c r="C110" s="84"/>
      <c r="D110" s="84">
        <v>1</v>
      </c>
      <c r="E110" s="84">
        <v>0</v>
      </c>
      <c r="F110" s="81">
        <f t="shared" si="7"/>
        <v>0</v>
      </c>
      <c r="G110" s="82"/>
      <c r="H110" s="90"/>
      <c r="I110" s="90"/>
      <c r="J110" s="298"/>
      <c r="K110" s="298"/>
    </row>
    <row r="111" spans="1:11" x14ac:dyDescent="0.2">
      <c r="B111" s="61" t="s">
        <v>166</v>
      </c>
      <c r="C111" s="87"/>
      <c r="D111" s="87"/>
      <c r="E111" s="87"/>
      <c r="F111" s="87">
        <f>SUM(F112:F120)</f>
        <v>0</v>
      </c>
      <c r="G111" s="88" t="str">
        <f>IF(H111+I111&lt;&gt;F111,"Eroare!","")</f>
        <v/>
      </c>
      <c r="H111" s="87">
        <f>'3- Calcule buget'!G53</f>
        <v>0</v>
      </c>
      <c r="I111" s="87">
        <f>'3- Calcule buget'!J53</f>
        <v>0</v>
      </c>
      <c r="J111" s="70"/>
      <c r="K111" s="70"/>
    </row>
    <row r="112" spans="1:11" s="47" customFormat="1" ht="24.75" customHeight="1" x14ac:dyDescent="0.2">
      <c r="A112" s="47">
        <v>1</v>
      </c>
      <c r="B112" s="299"/>
      <c r="C112" s="84"/>
      <c r="D112" s="84">
        <v>1</v>
      </c>
      <c r="E112" s="84">
        <v>0</v>
      </c>
      <c r="F112" s="81">
        <f t="shared" ref="F112:F120" si="8">D112*E112</f>
        <v>0</v>
      </c>
      <c r="G112" s="88"/>
      <c r="H112" s="91"/>
      <c r="I112" s="91"/>
      <c r="J112" s="298"/>
      <c r="K112" s="298"/>
    </row>
    <row r="113" spans="1:11" s="47" customFormat="1" ht="24.75" customHeight="1" x14ac:dyDescent="0.2">
      <c r="B113" s="71"/>
      <c r="C113" s="84"/>
      <c r="D113" s="84">
        <v>1</v>
      </c>
      <c r="E113" s="84">
        <v>0</v>
      </c>
      <c r="F113" s="81">
        <f>D113*E113</f>
        <v>0</v>
      </c>
      <c r="G113" s="88"/>
      <c r="H113" s="91"/>
      <c r="I113" s="91"/>
      <c r="J113" s="298"/>
      <c r="K113" s="298"/>
    </row>
    <row r="114" spans="1:11" s="47" customFormat="1" ht="24.75" customHeight="1" x14ac:dyDescent="0.2">
      <c r="B114" s="71"/>
      <c r="C114" s="84"/>
      <c r="D114" s="84">
        <v>1</v>
      </c>
      <c r="E114" s="84">
        <v>0</v>
      </c>
      <c r="F114" s="81">
        <f>D114*E114</f>
        <v>0</v>
      </c>
      <c r="G114" s="88"/>
      <c r="H114" s="91"/>
      <c r="I114" s="91"/>
      <c r="J114" s="298"/>
      <c r="K114" s="298"/>
    </row>
    <row r="115" spans="1:11" s="47" customFormat="1" ht="24.75" customHeight="1" x14ac:dyDescent="0.2">
      <c r="B115" s="71"/>
      <c r="C115" s="84"/>
      <c r="D115" s="84">
        <v>1</v>
      </c>
      <c r="E115" s="84">
        <v>0</v>
      </c>
      <c r="F115" s="81">
        <f>D115*E115</f>
        <v>0</v>
      </c>
      <c r="G115" s="88"/>
      <c r="H115" s="91"/>
      <c r="I115" s="91"/>
      <c r="J115" s="298"/>
      <c r="K115" s="298"/>
    </row>
    <row r="116" spans="1:11" s="47" customFormat="1" ht="24.75" customHeight="1" x14ac:dyDescent="0.2">
      <c r="B116" s="71"/>
      <c r="C116" s="84"/>
      <c r="D116" s="84">
        <v>1</v>
      </c>
      <c r="E116" s="84">
        <v>0</v>
      </c>
      <c r="F116" s="81">
        <f>D116*E116</f>
        <v>0</v>
      </c>
      <c r="G116" s="88"/>
      <c r="H116" s="91"/>
      <c r="I116" s="91"/>
      <c r="J116" s="298"/>
      <c r="K116" s="298"/>
    </row>
    <row r="117" spans="1:11" s="47" customFormat="1" ht="24.75" customHeight="1" x14ac:dyDescent="0.2">
      <c r="B117" s="61" t="s">
        <v>298</v>
      </c>
      <c r="C117" s="91"/>
      <c r="D117" s="91"/>
      <c r="E117" s="91"/>
      <c r="F117" s="92"/>
      <c r="G117" s="88"/>
      <c r="H117" s="91"/>
      <c r="I117" s="91"/>
      <c r="J117" s="298"/>
      <c r="K117" s="298"/>
    </row>
    <row r="118" spans="1:11" s="47" customFormat="1" x14ac:dyDescent="0.2">
      <c r="B118" s="71"/>
      <c r="C118" s="84"/>
      <c r="D118" s="84">
        <v>1</v>
      </c>
      <c r="E118" s="84">
        <v>0</v>
      </c>
      <c r="F118" s="81">
        <f t="shared" si="8"/>
        <v>0</v>
      </c>
      <c r="G118" s="88"/>
      <c r="H118" s="91"/>
      <c r="I118" s="91"/>
      <c r="J118" s="298"/>
      <c r="K118" s="298"/>
    </row>
    <row r="119" spans="1:11" s="47" customFormat="1" x14ac:dyDescent="0.2">
      <c r="A119" s="47">
        <v>2</v>
      </c>
      <c r="B119" s="71"/>
      <c r="C119" s="84"/>
      <c r="D119" s="84">
        <v>1</v>
      </c>
      <c r="E119" s="84">
        <v>0</v>
      </c>
      <c r="F119" s="81">
        <f t="shared" si="8"/>
        <v>0</v>
      </c>
      <c r="G119" s="88"/>
      <c r="H119" s="91"/>
      <c r="I119" s="91"/>
      <c r="J119" s="298"/>
      <c r="K119" s="298"/>
    </row>
    <row r="120" spans="1:11" s="47" customFormat="1" x14ac:dyDescent="0.2">
      <c r="A120" s="47">
        <v>3</v>
      </c>
      <c r="B120" s="71"/>
      <c r="C120" s="84"/>
      <c r="D120" s="84">
        <v>1</v>
      </c>
      <c r="E120" s="84">
        <v>0</v>
      </c>
      <c r="F120" s="81">
        <f t="shared" si="8"/>
        <v>0</v>
      </c>
      <c r="G120" s="88"/>
      <c r="H120" s="91"/>
      <c r="I120" s="91"/>
      <c r="J120" s="298"/>
      <c r="K120" s="298"/>
    </row>
    <row r="121" spans="1:11" x14ac:dyDescent="0.2">
      <c r="B121" s="48"/>
      <c r="C121" s="95"/>
      <c r="D121" s="95"/>
      <c r="E121" s="95"/>
      <c r="F121" s="90"/>
      <c r="G121" s="100"/>
      <c r="H121" s="90"/>
      <c r="I121" s="90"/>
      <c r="J121" s="64"/>
      <c r="K121" s="64"/>
    </row>
    <row r="122" spans="1:11" x14ac:dyDescent="0.2">
      <c r="B122" s="54" t="s">
        <v>163</v>
      </c>
      <c r="C122" s="55"/>
      <c r="D122" s="55"/>
      <c r="E122" s="55"/>
      <c r="F122" s="55">
        <f>F5+F93+F79</f>
        <v>0</v>
      </c>
      <c r="G122" s="300" t="str">
        <f>IF(H122+I122&lt;&gt;F122,"Eroare!","")</f>
        <v/>
      </c>
      <c r="H122" s="55">
        <f>H5+H93+H79</f>
        <v>0</v>
      </c>
      <c r="I122" s="55">
        <f>I5+I93+I79</f>
        <v>0</v>
      </c>
      <c r="J122" s="301"/>
      <c r="K122" s="301"/>
    </row>
    <row r="123" spans="1:11" x14ac:dyDescent="0.2">
      <c r="B123" s="48"/>
      <c r="C123" s="58"/>
      <c r="D123" s="58"/>
      <c r="E123" s="58"/>
      <c r="F123" s="58">
        <f>F122-'4-Buget_cerere'!C46+'4-Buget_cerere'!F46</f>
        <v>0</v>
      </c>
      <c r="G123" s="75"/>
      <c r="H123" s="58">
        <f>H122-'4-Buget_cerere'!C46</f>
        <v>0</v>
      </c>
      <c r="I123" s="58">
        <f>I122-'4-Buget_cerere'!F46</f>
        <v>0</v>
      </c>
      <c r="J123" s="64"/>
      <c r="K123" s="64"/>
    </row>
    <row r="124" spans="1:11" x14ac:dyDescent="0.2">
      <c r="H124" s="79"/>
      <c r="I124" s="79"/>
    </row>
    <row r="125" spans="1:11" x14ac:dyDescent="0.2">
      <c r="F125" s="302" t="str">
        <f>IF(F126&lt;&gt;F87,"Eroare!","")</f>
        <v/>
      </c>
      <c r="G125" s="302" t="str">
        <f>IF(G126&lt;&gt;G87,"Eroare!","")</f>
        <v/>
      </c>
      <c r="H125" s="302" t="str">
        <f>IF(H126&lt;&gt;H87,"Eroare!","")</f>
        <v/>
      </c>
      <c r="I125" s="302" t="str">
        <f>IF(I126&lt;&gt;I87,"Eroare!","")</f>
        <v/>
      </c>
    </row>
    <row r="126" spans="1:11" x14ac:dyDescent="0.2">
      <c r="B126" s="303" t="s">
        <v>290</v>
      </c>
      <c r="C126" s="61"/>
      <c r="D126" s="304"/>
      <c r="E126" s="304"/>
      <c r="F126" s="305">
        <f>SUM(F127:F159)</f>
        <v>0</v>
      </c>
      <c r="G126" s="88" t="str">
        <f>IF(H126+I126&lt;&gt;F126,"Eroare!","")</f>
        <v/>
      </c>
      <c r="H126" s="305">
        <f>SUM(H127:H159)</f>
        <v>0</v>
      </c>
      <c r="I126" s="305">
        <f>SUM(I127:I159)</f>
        <v>0</v>
      </c>
      <c r="J126" s="41"/>
      <c r="K126" s="41"/>
    </row>
    <row r="127" spans="1:11" x14ac:dyDescent="0.2">
      <c r="B127" s="306"/>
      <c r="C127" s="307"/>
      <c r="D127" s="308">
        <v>1</v>
      </c>
      <c r="E127" s="308">
        <v>0</v>
      </c>
      <c r="F127" s="309">
        <f t="shared" ref="F127:F159" si="9">D127*E127</f>
        <v>0</v>
      </c>
      <c r="G127" s="309"/>
      <c r="H127" s="309"/>
      <c r="I127" s="309"/>
      <c r="J127" s="41"/>
      <c r="K127" s="41"/>
    </row>
    <row r="128" spans="1:11" x14ac:dyDescent="0.2">
      <c r="B128" s="306"/>
      <c r="C128" s="307"/>
      <c r="D128" s="308">
        <v>1</v>
      </c>
      <c r="E128" s="308">
        <v>0</v>
      </c>
      <c r="F128" s="309">
        <f t="shared" si="9"/>
        <v>0</v>
      </c>
      <c r="G128" s="309"/>
      <c r="H128" s="309"/>
      <c r="I128" s="309"/>
      <c r="J128" s="41"/>
      <c r="K128" s="41"/>
    </row>
    <row r="129" spans="2:11" x14ac:dyDescent="0.2">
      <c r="B129" s="306"/>
      <c r="C129" s="307"/>
      <c r="D129" s="308">
        <v>1</v>
      </c>
      <c r="E129" s="308">
        <v>0</v>
      </c>
      <c r="F129" s="309">
        <f t="shared" si="9"/>
        <v>0</v>
      </c>
      <c r="G129" s="309"/>
      <c r="H129" s="309"/>
      <c r="I129" s="309"/>
      <c r="J129" s="41"/>
      <c r="K129" s="41"/>
    </row>
    <row r="130" spans="2:11" x14ac:dyDescent="0.2">
      <c r="B130" s="306"/>
      <c r="C130" s="307"/>
      <c r="D130" s="308">
        <v>1</v>
      </c>
      <c r="E130" s="308">
        <v>0</v>
      </c>
      <c r="F130" s="309">
        <f t="shared" si="9"/>
        <v>0</v>
      </c>
      <c r="G130" s="309"/>
      <c r="H130" s="309"/>
      <c r="I130" s="309"/>
      <c r="J130" s="41"/>
      <c r="K130" s="41"/>
    </row>
    <row r="131" spans="2:11" x14ac:dyDescent="0.2">
      <c r="B131" s="306"/>
      <c r="C131" s="307"/>
      <c r="D131" s="308">
        <v>1</v>
      </c>
      <c r="E131" s="308">
        <v>0</v>
      </c>
      <c r="F131" s="309">
        <f t="shared" si="9"/>
        <v>0</v>
      </c>
      <c r="G131" s="309"/>
      <c r="H131" s="309"/>
      <c r="I131" s="309"/>
      <c r="J131" s="41"/>
      <c r="K131" s="41"/>
    </row>
    <row r="132" spans="2:11" x14ac:dyDescent="0.2">
      <c r="B132" s="306"/>
      <c r="C132" s="307"/>
      <c r="D132" s="308">
        <v>1</v>
      </c>
      <c r="E132" s="308">
        <v>0</v>
      </c>
      <c r="F132" s="309">
        <f t="shared" si="9"/>
        <v>0</v>
      </c>
      <c r="G132" s="309"/>
      <c r="H132" s="309"/>
      <c r="I132" s="309"/>
      <c r="J132" s="41"/>
      <c r="K132" s="41"/>
    </row>
    <row r="133" spans="2:11" x14ac:dyDescent="0.2">
      <c r="B133" s="306"/>
      <c r="C133" s="307"/>
      <c r="D133" s="308">
        <v>1</v>
      </c>
      <c r="E133" s="308">
        <v>0</v>
      </c>
      <c r="F133" s="309">
        <f t="shared" si="9"/>
        <v>0</v>
      </c>
      <c r="G133" s="309"/>
      <c r="H133" s="309"/>
      <c r="I133" s="309"/>
      <c r="J133" s="41"/>
      <c r="K133" s="41"/>
    </row>
    <row r="134" spans="2:11" x14ac:dyDescent="0.2">
      <c r="B134" s="306"/>
      <c r="C134" s="307"/>
      <c r="D134" s="308">
        <v>1</v>
      </c>
      <c r="E134" s="308">
        <v>0</v>
      </c>
      <c r="F134" s="309">
        <f t="shared" si="9"/>
        <v>0</v>
      </c>
      <c r="G134" s="309"/>
      <c r="H134" s="309"/>
      <c r="I134" s="309"/>
      <c r="J134" s="41"/>
      <c r="K134" s="41"/>
    </row>
    <row r="135" spans="2:11" x14ac:dyDescent="0.2">
      <c r="B135" s="306"/>
      <c r="C135" s="307"/>
      <c r="D135" s="308">
        <v>1</v>
      </c>
      <c r="E135" s="308">
        <v>0</v>
      </c>
      <c r="F135" s="309">
        <f t="shared" si="9"/>
        <v>0</v>
      </c>
      <c r="G135" s="309"/>
      <c r="H135" s="309"/>
      <c r="I135" s="309"/>
      <c r="J135" s="41"/>
      <c r="K135" s="41"/>
    </row>
    <row r="136" spans="2:11" x14ac:dyDescent="0.2">
      <c r="B136" s="306"/>
      <c r="C136" s="307"/>
      <c r="D136" s="308">
        <v>1</v>
      </c>
      <c r="E136" s="308">
        <v>0</v>
      </c>
      <c r="F136" s="309">
        <f t="shared" si="9"/>
        <v>0</v>
      </c>
      <c r="G136" s="309"/>
      <c r="H136" s="309"/>
      <c r="I136" s="309"/>
      <c r="J136" s="41"/>
      <c r="K136" s="41"/>
    </row>
    <row r="137" spans="2:11" x14ac:dyDescent="0.2">
      <c r="B137" s="306"/>
      <c r="C137" s="307"/>
      <c r="D137" s="308">
        <v>1</v>
      </c>
      <c r="E137" s="308">
        <v>0</v>
      </c>
      <c r="F137" s="309">
        <f t="shared" si="9"/>
        <v>0</v>
      </c>
      <c r="G137" s="309"/>
      <c r="H137" s="309"/>
      <c r="I137" s="309"/>
      <c r="J137" s="41"/>
      <c r="K137" s="41"/>
    </row>
    <row r="138" spans="2:11" x14ac:dyDescent="0.2">
      <c r="B138" s="306"/>
      <c r="C138" s="307"/>
      <c r="D138" s="308">
        <v>1</v>
      </c>
      <c r="E138" s="308">
        <v>0</v>
      </c>
      <c r="F138" s="309">
        <f t="shared" si="9"/>
        <v>0</v>
      </c>
      <c r="G138" s="309"/>
      <c r="H138" s="309"/>
      <c r="I138" s="309"/>
      <c r="J138" s="41"/>
      <c r="K138" s="41"/>
    </row>
    <row r="139" spans="2:11" x14ac:dyDescent="0.2">
      <c r="B139" s="306"/>
      <c r="C139" s="307"/>
      <c r="D139" s="308">
        <v>1</v>
      </c>
      <c r="E139" s="308">
        <v>0</v>
      </c>
      <c r="F139" s="309">
        <f t="shared" si="9"/>
        <v>0</v>
      </c>
      <c r="G139" s="309"/>
      <c r="H139" s="309"/>
      <c r="I139" s="309"/>
      <c r="J139" s="41"/>
      <c r="K139" s="41"/>
    </row>
    <row r="140" spans="2:11" x14ac:dyDescent="0.2">
      <c r="B140" s="306"/>
      <c r="C140" s="307"/>
      <c r="D140" s="308">
        <v>1</v>
      </c>
      <c r="E140" s="308">
        <v>0</v>
      </c>
      <c r="F140" s="309">
        <f t="shared" si="9"/>
        <v>0</v>
      </c>
      <c r="G140" s="309"/>
      <c r="H140" s="309"/>
      <c r="I140" s="309"/>
      <c r="J140" s="41"/>
      <c r="K140" s="41"/>
    </row>
    <row r="141" spans="2:11" x14ac:dyDescent="0.2">
      <c r="B141" s="306"/>
      <c r="C141" s="307"/>
      <c r="D141" s="308">
        <v>1</v>
      </c>
      <c r="E141" s="308">
        <v>0</v>
      </c>
      <c r="F141" s="309">
        <f t="shared" si="9"/>
        <v>0</v>
      </c>
      <c r="G141" s="309"/>
      <c r="H141" s="309"/>
      <c r="I141" s="309"/>
      <c r="J141" s="41"/>
      <c r="K141" s="41"/>
    </row>
    <row r="142" spans="2:11" x14ac:dyDescent="0.2">
      <c r="B142" s="306"/>
      <c r="C142" s="307"/>
      <c r="D142" s="308">
        <v>1</v>
      </c>
      <c r="E142" s="308">
        <v>0</v>
      </c>
      <c r="F142" s="309">
        <f t="shared" si="9"/>
        <v>0</v>
      </c>
      <c r="G142" s="309"/>
      <c r="H142" s="309"/>
      <c r="I142" s="309"/>
      <c r="J142" s="41"/>
      <c r="K142" s="41"/>
    </row>
    <row r="143" spans="2:11" x14ac:dyDescent="0.2">
      <c r="B143" s="306"/>
      <c r="C143" s="307"/>
      <c r="D143" s="308">
        <v>1</v>
      </c>
      <c r="E143" s="308">
        <v>0</v>
      </c>
      <c r="F143" s="309">
        <f t="shared" si="9"/>
        <v>0</v>
      </c>
      <c r="G143" s="309"/>
      <c r="H143" s="309"/>
      <c r="I143" s="309"/>
      <c r="J143" s="41"/>
      <c r="K143" s="41"/>
    </row>
    <row r="144" spans="2:11" x14ac:dyDescent="0.2">
      <c r="B144" s="306"/>
      <c r="C144" s="307"/>
      <c r="D144" s="308">
        <v>1</v>
      </c>
      <c r="E144" s="308">
        <v>0</v>
      </c>
      <c r="F144" s="309">
        <f t="shared" si="9"/>
        <v>0</v>
      </c>
      <c r="G144" s="309"/>
      <c r="H144" s="309"/>
      <c r="I144" s="309"/>
      <c r="J144" s="41"/>
      <c r="K144" s="41"/>
    </row>
    <row r="145" spans="2:11" x14ac:dyDescent="0.2">
      <c r="B145" s="306"/>
      <c r="C145" s="307"/>
      <c r="D145" s="308">
        <v>1</v>
      </c>
      <c r="E145" s="308">
        <v>0</v>
      </c>
      <c r="F145" s="309">
        <f t="shared" si="9"/>
        <v>0</v>
      </c>
      <c r="G145" s="309"/>
      <c r="H145" s="309"/>
      <c r="I145" s="309"/>
      <c r="J145" s="41"/>
      <c r="K145" s="41"/>
    </row>
    <row r="146" spans="2:11" x14ac:dyDescent="0.2">
      <c r="B146" s="306"/>
      <c r="C146" s="307"/>
      <c r="D146" s="308">
        <v>1</v>
      </c>
      <c r="E146" s="308">
        <v>0</v>
      </c>
      <c r="F146" s="309">
        <f t="shared" si="9"/>
        <v>0</v>
      </c>
      <c r="G146" s="309"/>
      <c r="H146" s="309"/>
      <c r="I146" s="309"/>
      <c r="J146" s="41"/>
      <c r="K146" s="41"/>
    </row>
    <row r="147" spans="2:11" x14ac:dyDescent="0.2">
      <c r="B147" s="306"/>
      <c r="C147" s="307"/>
      <c r="D147" s="308">
        <v>1</v>
      </c>
      <c r="E147" s="308">
        <v>0</v>
      </c>
      <c r="F147" s="309">
        <f t="shared" si="9"/>
        <v>0</v>
      </c>
      <c r="G147" s="309"/>
      <c r="H147" s="309"/>
      <c r="I147" s="309"/>
      <c r="J147" s="41"/>
      <c r="K147" s="41"/>
    </row>
    <row r="148" spans="2:11" x14ac:dyDescent="0.2">
      <c r="B148" s="306"/>
      <c r="C148" s="307"/>
      <c r="D148" s="308">
        <v>1</v>
      </c>
      <c r="E148" s="308">
        <v>0</v>
      </c>
      <c r="F148" s="309">
        <f t="shared" si="9"/>
        <v>0</v>
      </c>
      <c r="G148" s="309"/>
      <c r="H148" s="309"/>
      <c r="I148" s="309"/>
      <c r="J148" s="41"/>
      <c r="K148" s="41"/>
    </row>
    <row r="149" spans="2:11" x14ac:dyDescent="0.2">
      <c r="B149" s="306"/>
      <c r="C149" s="307"/>
      <c r="D149" s="308">
        <v>1</v>
      </c>
      <c r="E149" s="308">
        <v>0</v>
      </c>
      <c r="F149" s="309">
        <f t="shared" si="9"/>
        <v>0</v>
      </c>
      <c r="G149" s="309"/>
      <c r="H149" s="309"/>
      <c r="I149" s="309"/>
      <c r="J149" s="41"/>
      <c r="K149" s="41"/>
    </row>
    <row r="150" spans="2:11" x14ac:dyDescent="0.2">
      <c r="B150" s="306"/>
      <c r="C150" s="307"/>
      <c r="D150" s="308">
        <v>1</v>
      </c>
      <c r="E150" s="308">
        <v>0</v>
      </c>
      <c r="F150" s="309">
        <f t="shared" si="9"/>
        <v>0</v>
      </c>
      <c r="G150" s="309"/>
      <c r="H150" s="309"/>
      <c r="I150" s="309"/>
      <c r="J150" s="41"/>
      <c r="K150" s="41"/>
    </row>
    <row r="151" spans="2:11" x14ac:dyDescent="0.2">
      <c r="B151" s="306"/>
      <c r="C151" s="307"/>
      <c r="D151" s="308">
        <v>1</v>
      </c>
      <c r="E151" s="308">
        <v>0</v>
      </c>
      <c r="F151" s="309">
        <f t="shared" si="9"/>
        <v>0</v>
      </c>
      <c r="G151" s="309"/>
      <c r="H151" s="309"/>
      <c r="I151" s="309"/>
      <c r="J151" s="41"/>
      <c r="K151" s="41"/>
    </row>
    <row r="152" spans="2:11" x14ac:dyDescent="0.2">
      <c r="B152" s="306"/>
      <c r="C152" s="307"/>
      <c r="D152" s="308">
        <v>1</v>
      </c>
      <c r="E152" s="308">
        <v>0</v>
      </c>
      <c r="F152" s="309">
        <f t="shared" si="9"/>
        <v>0</v>
      </c>
      <c r="G152" s="309"/>
      <c r="H152" s="309"/>
      <c r="I152" s="309"/>
      <c r="J152" s="41"/>
      <c r="K152" s="41"/>
    </row>
    <row r="153" spans="2:11" x14ac:dyDescent="0.2">
      <c r="B153" s="306"/>
      <c r="C153" s="307"/>
      <c r="D153" s="308">
        <v>1</v>
      </c>
      <c r="E153" s="308">
        <v>0</v>
      </c>
      <c r="F153" s="309">
        <f t="shared" si="9"/>
        <v>0</v>
      </c>
      <c r="G153" s="309"/>
      <c r="H153" s="309"/>
      <c r="I153" s="309"/>
      <c r="J153" s="41"/>
      <c r="K153" s="41"/>
    </row>
    <row r="154" spans="2:11" x14ac:dyDescent="0.2">
      <c r="B154" s="306"/>
      <c r="C154" s="307"/>
      <c r="D154" s="308">
        <v>1</v>
      </c>
      <c r="E154" s="308">
        <v>0</v>
      </c>
      <c r="F154" s="309">
        <f t="shared" si="9"/>
        <v>0</v>
      </c>
      <c r="G154" s="309"/>
      <c r="H154" s="309"/>
      <c r="I154" s="309"/>
      <c r="J154" s="41"/>
      <c r="K154" s="41"/>
    </row>
    <row r="155" spans="2:11" x14ac:dyDescent="0.2">
      <c r="B155" s="306"/>
      <c r="C155" s="307"/>
      <c r="D155" s="308">
        <v>1</v>
      </c>
      <c r="E155" s="308">
        <v>0</v>
      </c>
      <c r="F155" s="309">
        <f t="shared" si="9"/>
        <v>0</v>
      </c>
      <c r="G155" s="309"/>
      <c r="H155" s="309"/>
      <c r="I155" s="309"/>
      <c r="J155" s="41"/>
      <c r="K155" s="41"/>
    </row>
    <row r="156" spans="2:11" x14ac:dyDescent="0.2">
      <c r="B156" s="306"/>
      <c r="C156" s="307"/>
      <c r="D156" s="308">
        <v>1</v>
      </c>
      <c r="E156" s="308">
        <v>0</v>
      </c>
      <c r="F156" s="309">
        <f t="shared" si="9"/>
        <v>0</v>
      </c>
      <c r="G156" s="309"/>
      <c r="H156" s="309"/>
      <c r="I156" s="309"/>
      <c r="J156" s="41"/>
      <c r="K156" s="41"/>
    </row>
    <row r="157" spans="2:11" x14ac:dyDescent="0.2">
      <c r="B157" s="306"/>
      <c r="C157" s="307"/>
      <c r="D157" s="308">
        <v>1</v>
      </c>
      <c r="E157" s="308">
        <v>0</v>
      </c>
      <c r="F157" s="309">
        <f t="shared" si="9"/>
        <v>0</v>
      </c>
      <c r="G157" s="309"/>
      <c r="H157" s="309"/>
      <c r="I157" s="309"/>
      <c r="J157" s="41"/>
      <c r="K157" s="41"/>
    </row>
    <row r="158" spans="2:11" x14ac:dyDescent="0.2">
      <c r="B158" s="306"/>
      <c r="C158" s="307"/>
      <c r="D158" s="308">
        <v>1</v>
      </c>
      <c r="E158" s="308">
        <v>0</v>
      </c>
      <c r="F158" s="309">
        <f t="shared" si="9"/>
        <v>0</v>
      </c>
      <c r="G158" s="309"/>
      <c r="H158" s="309"/>
      <c r="I158" s="309"/>
      <c r="J158" s="41"/>
      <c r="K158" s="41"/>
    </row>
    <row r="159" spans="2:11" x14ac:dyDescent="0.2">
      <c r="B159" s="306"/>
      <c r="C159" s="307"/>
      <c r="D159" s="308">
        <v>1</v>
      </c>
      <c r="E159" s="308">
        <v>0</v>
      </c>
      <c r="F159" s="309">
        <f t="shared" si="9"/>
        <v>0</v>
      </c>
      <c r="G159" s="309"/>
      <c r="H159" s="309"/>
      <c r="I159" s="309"/>
      <c r="J159" s="41"/>
      <c r="K159" s="41"/>
    </row>
    <row r="160" spans="2:11" x14ac:dyDescent="0.2">
      <c r="G160" s="310"/>
    </row>
    <row r="161" spans="7:7" x14ac:dyDescent="0.2">
      <c r="G161" s="310"/>
    </row>
    <row r="162" spans="7:7" x14ac:dyDescent="0.2">
      <c r="G162" s="310"/>
    </row>
    <row r="163" spans="7:7" x14ac:dyDescent="0.2">
      <c r="G163" s="310"/>
    </row>
    <row r="164" spans="7:7" x14ac:dyDescent="0.2">
      <c r="G164" s="310"/>
    </row>
    <row r="165" spans="7:7" x14ac:dyDescent="0.2">
      <c r="G165" s="310"/>
    </row>
    <row r="166" spans="7:7" x14ac:dyDescent="0.2">
      <c r="G166" s="310"/>
    </row>
    <row r="167" spans="7:7" x14ac:dyDescent="0.2">
      <c r="G167" s="310"/>
    </row>
    <row r="168" spans="7:7" x14ac:dyDescent="0.2">
      <c r="G168" s="310"/>
    </row>
    <row r="169" spans="7:7" x14ac:dyDescent="0.2">
      <c r="G169" s="310"/>
    </row>
    <row r="170" spans="7:7" x14ac:dyDescent="0.2">
      <c r="G170" s="310"/>
    </row>
    <row r="171" spans="7:7" x14ac:dyDescent="0.2">
      <c r="G171" s="310"/>
    </row>
    <row r="172" spans="7:7" x14ac:dyDescent="0.2">
      <c r="G172" s="310"/>
    </row>
    <row r="173" spans="7:7" x14ac:dyDescent="0.2">
      <c r="G173" s="310"/>
    </row>
    <row r="174" spans="7:7" x14ac:dyDescent="0.2">
      <c r="G174" s="310"/>
    </row>
    <row r="175" spans="7:7" x14ac:dyDescent="0.2">
      <c r="G175" s="310"/>
    </row>
    <row r="176" spans="7:7" x14ac:dyDescent="0.2">
      <c r="G176" s="310"/>
    </row>
    <row r="177" spans="7:7" x14ac:dyDescent="0.2">
      <c r="G177" s="310"/>
    </row>
    <row r="178" spans="7:7" x14ac:dyDescent="0.2">
      <c r="G178" s="310"/>
    </row>
  </sheetData>
  <mergeCells count="2">
    <mergeCell ref="A2:J2"/>
    <mergeCell ref="B1:K1"/>
  </mergeCells>
  <pageMargins left="0.7" right="0.7" top="0.75" bottom="0.75" header="0.3" footer="0.3"/>
  <pageSetup paperSize="9"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F47"/>
  <sheetViews>
    <sheetView topLeftCell="A18" workbookViewId="0">
      <selection activeCell="E27" sqref="E27"/>
    </sheetView>
  </sheetViews>
  <sheetFormatPr defaultRowHeight="12.75" x14ac:dyDescent="0.2"/>
  <cols>
    <col min="2" max="2" width="30.7109375" customWidth="1"/>
    <col min="3" max="3" width="33.85546875" customWidth="1"/>
    <col min="4" max="4" width="59.28515625" customWidth="1"/>
    <col min="5" max="5" width="51.85546875" customWidth="1"/>
    <col min="6" max="6" width="46.7109375" customWidth="1"/>
  </cols>
  <sheetData>
    <row r="2" spans="1:6" ht="46.15" customHeight="1" x14ac:dyDescent="0.25">
      <c r="A2" s="333" t="s">
        <v>330</v>
      </c>
      <c r="B2" s="333" t="s">
        <v>331</v>
      </c>
      <c r="C2" s="333" t="s">
        <v>332</v>
      </c>
      <c r="D2" s="334" t="s">
        <v>333</v>
      </c>
      <c r="E2" s="334" t="s">
        <v>334</v>
      </c>
    </row>
    <row r="3" spans="1:6" ht="30" x14ac:dyDescent="0.25">
      <c r="A3" s="333">
        <v>1</v>
      </c>
      <c r="B3" s="335" t="s">
        <v>335</v>
      </c>
      <c r="C3" s="335" t="s">
        <v>336</v>
      </c>
      <c r="D3" s="335" t="s">
        <v>337</v>
      </c>
      <c r="E3" s="335" t="s">
        <v>380</v>
      </c>
    </row>
    <row r="4" spans="1:6" ht="15" x14ac:dyDescent="0.25">
      <c r="A4" s="333">
        <f>A3+1</f>
        <v>2</v>
      </c>
      <c r="B4" s="335" t="s">
        <v>302</v>
      </c>
      <c r="C4" s="335" t="s">
        <v>303</v>
      </c>
      <c r="D4" s="335" t="s">
        <v>337</v>
      </c>
      <c r="E4" s="335" t="s">
        <v>381</v>
      </c>
      <c r="F4" s="337"/>
    </row>
    <row r="5" spans="1:6" ht="45" x14ac:dyDescent="0.25">
      <c r="A5" s="333">
        <f t="shared" ref="A5:A47" si="0">A4+1</f>
        <v>3</v>
      </c>
      <c r="B5" s="335" t="s">
        <v>302</v>
      </c>
      <c r="C5" s="335" t="s">
        <v>338</v>
      </c>
      <c r="D5" s="335" t="s">
        <v>337</v>
      </c>
      <c r="E5" s="335" t="s">
        <v>382</v>
      </c>
    </row>
    <row r="6" spans="1:6" ht="30" x14ac:dyDescent="0.25">
      <c r="A6" s="333">
        <f t="shared" si="0"/>
        <v>4</v>
      </c>
      <c r="B6" s="335" t="s">
        <v>302</v>
      </c>
      <c r="C6" s="335" t="s">
        <v>339</v>
      </c>
      <c r="D6" s="335" t="s">
        <v>337</v>
      </c>
      <c r="E6" s="335" t="s">
        <v>383</v>
      </c>
    </row>
    <row r="7" spans="1:6" ht="45" x14ac:dyDescent="0.25">
      <c r="A7" s="333">
        <f t="shared" si="0"/>
        <v>5</v>
      </c>
      <c r="B7" s="335" t="s">
        <v>302</v>
      </c>
      <c r="C7" s="335" t="s">
        <v>340</v>
      </c>
      <c r="D7" s="335" t="s">
        <v>341</v>
      </c>
      <c r="E7" s="335" t="s">
        <v>384</v>
      </c>
    </row>
    <row r="8" spans="1:6" ht="15" x14ac:dyDescent="0.25">
      <c r="A8" s="333">
        <f t="shared" si="0"/>
        <v>6</v>
      </c>
      <c r="B8" s="335" t="s">
        <v>307</v>
      </c>
      <c r="C8" s="335" t="s">
        <v>308</v>
      </c>
      <c r="D8" s="335" t="s">
        <v>342</v>
      </c>
      <c r="E8" s="335" t="s">
        <v>385</v>
      </c>
    </row>
    <row r="9" spans="1:6" ht="30" x14ac:dyDescent="0.25">
      <c r="A9" s="333">
        <f t="shared" si="0"/>
        <v>7</v>
      </c>
      <c r="B9" s="335" t="s">
        <v>307</v>
      </c>
      <c r="C9" s="335" t="s">
        <v>343</v>
      </c>
      <c r="D9" s="335" t="s">
        <v>342</v>
      </c>
      <c r="E9" s="335" t="s">
        <v>386</v>
      </c>
    </row>
    <row r="10" spans="1:6" ht="15" x14ac:dyDescent="0.25">
      <c r="A10" s="333">
        <f t="shared" si="0"/>
        <v>8</v>
      </c>
      <c r="B10" s="335" t="s">
        <v>307</v>
      </c>
      <c r="C10" s="335" t="s">
        <v>344</v>
      </c>
      <c r="D10" s="335" t="s">
        <v>342</v>
      </c>
      <c r="E10" s="335" t="s">
        <v>387</v>
      </c>
    </row>
    <row r="11" spans="1:6" ht="45" x14ac:dyDescent="0.25">
      <c r="A11" s="333">
        <f t="shared" si="0"/>
        <v>9</v>
      </c>
      <c r="B11" s="335" t="s">
        <v>307</v>
      </c>
      <c r="C11" s="335" t="s">
        <v>345</v>
      </c>
      <c r="D11" s="335" t="s">
        <v>342</v>
      </c>
      <c r="E11" s="335" t="s">
        <v>388</v>
      </c>
    </row>
    <row r="12" spans="1:6" ht="15" x14ac:dyDescent="0.25">
      <c r="A12" s="333">
        <f t="shared" si="0"/>
        <v>10</v>
      </c>
      <c r="B12" s="335" t="s">
        <v>307</v>
      </c>
      <c r="C12" s="335" t="s">
        <v>346</v>
      </c>
      <c r="D12" s="335" t="s">
        <v>342</v>
      </c>
      <c r="E12" s="335" t="s">
        <v>389</v>
      </c>
    </row>
    <row r="13" spans="1:6" ht="45" x14ac:dyDescent="0.25">
      <c r="A13" s="333">
        <f t="shared" si="0"/>
        <v>11</v>
      </c>
      <c r="B13" s="335" t="s">
        <v>307</v>
      </c>
      <c r="C13" s="335" t="s">
        <v>347</v>
      </c>
      <c r="D13" s="335" t="s">
        <v>342</v>
      </c>
      <c r="E13" s="335" t="s">
        <v>390</v>
      </c>
    </row>
    <row r="14" spans="1:6" ht="15" x14ac:dyDescent="0.25">
      <c r="A14" s="333">
        <f t="shared" si="0"/>
        <v>12</v>
      </c>
      <c r="B14" s="335" t="s">
        <v>307</v>
      </c>
      <c r="C14" s="335" t="s">
        <v>348</v>
      </c>
      <c r="D14" s="335" t="s">
        <v>342</v>
      </c>
      <c r="E14" s="335" t="s">
        <v>391</v>
      </c>
    </row>
    <row r="15" spans="1:6" ht="15" x14ac:dyDescent="0.25">
      <c r="A15" s="333">
        <f t="shared" si="0"/>
        <v>13</v>
      </c>
      <c r="B15" s="335" t="s">
        <v>307</v>
      </c>
      <c r="C15" s="335" t="s">
        <v>349</v>
      </c>
      <c r="D15" s="335" t="s">
        <v>342</v>
      </c>
      <c r="E15" s="335" t="s">
        <v>392</v>
      </c>
    </row>
    <row r="16" spans="1:6" ht="33.4" customHeight="1" x14ac:dyDescent="0.25">
      <c r="A16" s="333">
        <f t="shared" si="0"/>
        <v>14</v>
      </c>
      <c r="B16" s="726" t="s">
        <v>307</v>
      </c>
      <c r="C16" s="726" t="s">
        <v>350</v>
      </c>
      <c r="D16" s="726" t="s">
        <v>342</v>
      </c>
      <c r="E16" s="335" t="s">
        <v>393</v>
      </c>
    </row>
    <row r="17" spans="1:5" ht="13.7" customHeight="1" x14ac:dyDescent="0.25">
      <c r="A17" s="333">
        <f t="shared" si="0"/>
        <v>15</v>
      </c>
      <c r="B17" s="726"/>
      <c r="C17" s="726"/>
      <c r="D17" s="726"/>
      <c r="E17" s="335" t="s">
        <v>394</v>
      </c>
    </row>
    <row r="18" spans="1:5" ht="45" x14ac:dyDescent="0.25">
      <c r="A18" s="333">
        <f t="shared" si="0"/>
        <v>16</v>
      </c>
      <c r="B18" s="335" t="s">
        <v>307</v>
      </c>
      <c r="C18" s="335" t="s">
        <v>351</v>
      </c>
      <c r="D18" s="335" t="s">
        <v>342</v>
      </c>
      <c r="E18" s="335" t="s">
        <v>395</v>
      </c>
    </row>
    <row r="19" spans="1:5" ht="45" x14ac:dyDescent="0.25">
      <c r="A19" s="333">
        <f t="shared" si="0"/>
        <v>17</v>
      </c>
      <c r="B19" s="335" t="s">
        <v>307</v>
      </c>
      <c r="C19" s="335" t="s">
        <v>352</v>
      </c>
      <c r="D19" s="335" t="s">
        <v>342</v>
      </c>
      <c r="E19" s="335" t="s">
        <v>396</v>
      </c>
    </row>
    <row r="20" spans="1:5" ht="30" x14ac:dyDescent="0.25">
      <c r="A20" s="333">
        <f t="shared" si="0"/>
        <v>18</v>
      </c>
      <c r="B20" s="335" t="s">
        <v>307</v>
      </c>
      <c r="C20" s="335" t="s">
        <v>353</v>
      </c>
      <c r="D20" s="335" t="s">
        <v>342</v>
      </c>
      <c r="E20" s="335" t="s">
        <v>397</v>
      </c>
    </row>
    <row r="21" spans="1:5" ht="30" x14ac:dyDescent="0.25">
      <c r="A21" s="333">
        <f t="shared" si="0"/>
        <v>19</v>
      </c>
      <c r="B21" s="335" t="s">
        <v>307</v>
      </c>
      <c r="C21" s="335" t="s">
        <v>354</v>
      </c>
      <c r="D21" s="335" t="s">
        <v>342</v>
      </c>
      <c r="E21" s="335" t="s">
        <v>398</v>
      </c>
    </row>
    <row r="22" spans="1:5" ht="30" x14ac:dyDescent="0.25">
      <c r="A22" s="333">
        <f t="shared" si="0"/>
        <v>20</v>
      </c>
      <c r="B22" s="335" t="s">
        <v>307</v>
      </c>
      <c r="C22" s="335" t="s">
        <v>355</v>
      </c>
      <c r="D22" s="335" t="s">
        <v>342</v>
      </c>
      <c r="E22" s="335" t="s">
        <v>399</v>
      </c>
    </row>
    <row r="23" spans="1:5" ht="15" x14ac:dyDescent="0.25">
      <c r="A23" s="333">
        <f t="shared" si="0"/>
        <v>21</v>
      </c>
      <c r="B23" s="335" t="s">
        <v>307</v>
      </c>
      <c r="C23" s="335" t="s">
        <v>356</v>
      </c>
      <c r="D23" s="335" t="s">
        <v>342</v>
      </c>
      <c r="E23" s="335" t="s">
        <v>400</v>
      </c>
    </row>
    <row r="24" spans="1:5" ht="30" x14ac:dyDescent="0.25">
      <c r="A24" s="333">
        <f t="shared" si="0"/>
        <v>22</v>
      </c>
      <c r="B24" s="336" t="s">
        <v>307</v>
      </c>
      <c r="C24" s="335" t="s">
        <v>357</v>
      </c>
      <c r="D24" s="335" t="s">
        <v>342</v>
      </c>
      <c r="E24" s="335" t="s">
        <v>401</v>
      </c>
    </row>
    <row r="25" spans="1:5" ht="75" x14ac:dyDescent="0.25">
      <c r="A25" s="333">
        <f t="shared" si="0"/>
        <v>23</v>
      </c>
      <c r="B25" s="336" t="s">
        <v>307</v>
      </c>
      <c r="C25" s="335" t="s">
        <v>357</v>
      </c>
      <c r="D25" s="335" t="s">
        <v>342</v>
      </c>
      <c r="E25" s="335" t="s">
        <v>402</v>
      </c>
    </row>
    <row r="26" spans="1:5" ht="30" x14ac:dyDescent="0.25">
      <c r="A26" s="333">
        <f t="shared" si="0"/>
        <v>24</v>
      </c>
      <c r="B26" s="335" t="s">
        <v>307</v>
      </c>
      <c r="C26" s="335" t="s">
        <v>358</v>
      </c>
      <c r="D26" s="335" t="s">
        <v>342</v>
      </c>
      <c r="E26" s="335" t="s">
        <v>403</v>
      </c>
    </row>
    <row r="27" spans="1:5" ht="30" x14ac:dyDescent="0.25">
      <c r="A27" s="333">
        <f t="shared" si="0"/>
        <v>25</v>
      </c>
      <c r="B27" s="335" t="s">
        <v>307</v>
      </c>
      <c r="C27" s="628" t="s">
        <v>767</v>
      </c>
      <c r="D27" s="335" t="s">
        <v>342</v>
      </c>
      <c r="E27" s="628" t="s">
        <v>767</v>
      </c>
    </row>
    <row r="28" spans="1:5" ht="15" x14ac:dyDescent="0.25">
      <c r="A28" s="333">
        <f t="shared" si="0"/>
        <v>26</v>
      </c>
      <c r="B28" s="335" t="s">
        <v>302</v>
      </c>
      <c r="C28" s="335" t="s">
        <v>359</v>
      </c>
      <c r="D28" s="335" t="s">
        <v>360</v>
      </c>
      <c r="E28" s="335" t="s">
        <v>404</v>
      </c>
    </row>
    <row r="29" spans="1:5" ht="30" x14ac:dyDescent="0.25">
      <c r="A29" s="333">
        <f t="shared" si="0"/>
        <v>27</v>
      </c>
      <c r="B29" s="336" t="s">
        <v>302</v>
      </c>
      <c r="C29" s="335" t="s">
        <v>361</v>
      </c>
      <c r="D29" s="335" t="s">
        <v>360</v>
      </c>
      <c r="E29" s="335" t="s">
        <v>404</v>
      </c>
    </row>
    <row r="30" spans="1:5" ht="30" x14ac:dyDescent="0.25">
      <c r="A30" s="333">
        <f t="shared" si="0"/>
        <v>28</v>
      </c>
      <c r="B30" s="336" t="s">
        <v>302</v>
      </c>
      <c r="C30" s="335" t="s">
        <v>362</v>
      </c>
      <c r="D30" s="335" t="s">
        <v>360</v>
      </c>
      <c r="E30" s="335" t="s">
        <v>404</v>
      </c>
    </row>
    <row r="31" spans="1:5" ht="30" x14ac:dyDescent="0.25">
      <c r="A31" s="333">
        <f t="shared" si="0"/>
        <v>29</v>
      </c>
      <c r="B31" s="335" t="s">
        <v>302</v>
      </c>
      <c r="C31" s="335" t="s">
        <v>363</v>
      </c>
      <c r="D31" s="335" t="s">
        <v>360</v>
      </c>
      <c r="E31" s="335" t="s">
        <v>405</v>
      </c>
    </row>
    <row r="32" spans="1:5" ht="45" x14ac:dyDescent="0.25">
      <c r="A32" s="333">
        <f t="shared" si="0"/>
        <v>30</v>
      </c>
      <c r="B32" s="335" t="s">
        <v>302</v>
      </c>
      <c r="C32" s="335" t="s">
        <v>364</v>
      </c>
      <c r="D32" s="335" t="s">
        <v>360</v>
      </c>
      <c r="E32" s="335" t="s">
        <v>406</v>
      </c>
    </row>
    <row r="33" spans="1:5" ht="60" x14ac:dyDescent="0.25">
      <c r="A33" s="333">
        <f t="shared" si="0"/>
        <v>31</v>
      </c>
      <c r="B33" s="335" t="s">
        <v>314</v>
      </c>
      <c r="C33" s="335" t="s">
        <v>365</v>
      </c>
      <c r="D33" s="335" t="s">
        <v>360</v>
      </c>
      <c r="E33" s="335" t="s">
        <v>407</v>
      </c>
    </row>
    <row r="34" spans="1:5" ht="30" x14ac:dyDescent="0.25">
      <c r="A34" s="333">
        <f t="shared" si="0"/>
        <v>32</v>
      </c>
      <c r="B34" s="335" t="s">
        <v>335</v>
      </c>
      <c r="C34" s="335" t="s">
        <v>366</v>
      </c>
      <c r="D34" s="335" t="s">
        <v>360</v>
      </c>
      <c r="E34" s="335" t="s">
        <v>408</v>
      </c>
    </row>
    <row r="35" spans="1:5" ht="30" x14ac:dyDescent="0.25">
      <c r="A35" s="333">
        <f t="shared" si="0"/>
        <v>33</v>
      </c>
      <c r="B35" s="335" t="s">
        <v>367</v>
      </c>
      <c r="C35" s="335" t="s">
        <v>315</v>
      </c>
      <c r="D35" s="335" t="s">
        <v>360</v>
      </c>
      <c r="E35" s="335" t="s">
        <v>409</v>
      </c>
    </row>
    <row r="36" spans="1:5" ht="45" x14ac:dyDescent="0.25">
      <c r="A36" s="333">
        <f t="shared" si="0"/>
        <v>34</v>
      </c>
      <c r="B36" s="335" t="s">
        <v>302</v>
      </c>
      <c r="C36" s="335" t="s">
        <v>368</v>
      </c>
      <c r="D36" s="335" t="s">
        <v>369</v>
      </c>
      <c r="E36" s="335" t="s">
        <v>410</v>
      </c>
    </row>
    <row r="37" spans="1:5" ht="30" x14ac:dyDescent="0.25">
      <c r="A37" s="333">
        <f t="shared" si="0"/>
        <v>35</v>
      </c>
      <c r="B37" s="335" t="s">
        <v>302</v>
      </c>
      <c r="C37" s="335" t="s">
        <v>370</v>
      </c>
      <c r="D37" s="335" t="s">
        <v>369</v>
      </c>
      <c r="E37" s="335" t="s">
        <v>411</v>
      </c>
    </row>
    <row r="38" spans="1:5" ht="45" x14ac:dyDescent="0.25">
      <c r="A38" s="333">
        <f t="shared" si="0"/>
        <v>36</v>
      </c>
      <c r="B38" s="335" t="s">
        <v>319</v>
      </c>
      <c r="C38" s="335" t="s">
        <v>371</v>
      </c>
      <c r="D38" s="335" t="s">
        <v>369</v>
      </c>
      <c r="E38" s="335" t="s">
        <v>412</v>
      </c>
    </row>
    <row r="39" spans="1:5" ht="45" x14ac:dyDescent="0.25">
      <c r="A39" s="333">
        <f t="shared" si="0"/>
        <v>37</v>
      </c>
      <c r="B39" s="335" t="s">
        <v>319</v>
      </c>
      <c r="C39" s="335" t="s">
        <v>372</v>
      </c>
      <c r="D39" s="335" t="s">
        <v>369</v>
      </c>
      <c r="E39" s="335" t="s">
        <v>413</v>
      </c>
    </row>
    <row r="40" spans="1:5" ht="60" x14ac:dyDescent="0.25">
      <c r="A40" s="333">
        <f t="shared" si="0"/>
        <v>38</v>
      </c>
      <c r="B40" s="335" t="s">
        <v>319</v>
      </c>
      <c r="C40" s="335" t="s">
        <v>373</v>
      </c>
      <c r="D40" s="335" t="s">
        <v>369</v>
      </c>
      <c r="E40" s="335" t="s">
        <v>414</v>
      </c>
    </row>
    <row r="41" spans="1:5" ht="30" x14ac:dyDescent="0.25">
      <c r="A41" s="333">
        <f t="shared" si="0"/>
        <v>39</v>
      </c>
      <c r="B41" s="335" t="s">
        <v>319</v>
      </c>
      <c r="C41" s="335" t="s">
        <v>374</v>
      </c>
      <c r="D41" s="335" t="s">
        <v>369</v>
      </c>
      <c r="E41" s="335" t="s">
        <v>415</v>
      </c>
    </row>
    <row r="42" spans="1:5" ht="45" x14ac:dyDescent="0.25">
      <c r="A42" s="333">
        <f t="shared" si="0"/>
        <v>40</v>
      </c>
      <c r="B42" s="335" t="s">
        <v>319</v>
      </c>
      <c r="C42" s="335" t="s">
        <v>375</v>
      </c>
      <c r="D42" s="335" t="s">
        <v>369</v>
      </c>
      <c r="E42" s="335" t="s">
        <v>416</v>
      </c>
    </row>
    <row r="43" spans="1:5" ht="30" x14ac:dyDescent="0.25">
      <c r="A43" s="333">
        <f t="shared" si="0"/>
        <v>41</v>
      </c>
      <c r="B43" s="335" t="s">
        <v>302</v>
      </c>
      <c r="C43" s="335" t="s">
        <v>376</v>
      </c>
      <c r="D43" s="335" t="s">
        <v>369</v>
      </c>
      <c r="E43" s="335" t="s">
        <v>417</v>
      </c>
    </row>
    <row r="44" spans="1:5" ht="30" x14ac:dyDescent="0.25">
      <c r="A44" s="333">
        <f t="shared" si="0"/>
        <v>42</v>
      </c>
      <c r="B44" s="335" t="s">
        <v>307</v>
      </c>
      <c r="C44" s="335" t="s">
        <v>377</v>
      </c>
      <c r="D44" s="335" t="s">
        <v>369</v>
      </c>
      <c r="E44" s="335" t="s">
        <v>418</v>
      </c>
    </row>
    <row r="45" spans="1:5" ht="30" x14ac:dyDescent="0.25">
      <c r="A45" s="333">
        <f t="shared" si="0"/>
        <v>43</v>
      </c>
      <c r="B45" s="336" t="s">
        <v>302</v>
      </c>
      <c r="C45" s="335" t="s">
        <v>378</v>
      </c>
      <c r="D45" s="335" t="s">
        <v>379</v>
      </c>
      <c r="E45" s="335" t="s">
        <v>419</v>
      </c>
    </row>
    <row r="46" spans="1:5" ht="30" x14ac:dyDescent="0.25">
      <c r="A46" s="333">
        <f t="shared" si="0"/>
        <v>44</v>
      </c>
      <c r="B46" s="335" t="s">
        <v>773</v>
      </c>
      <c r="C46" s="629" t="s">
        <v>768</v>
      </c>
      <c r="D46" s="630" t="s">
        <v>769</v>
      </c>
      <c r="E46" s="629" t="s">
        <v>770</v>
      </c>
    </row>
    <row r="47" spans="1:5" ht="45" x14ac:dyDescent="0.25">
      <c r="A47" s="333">
        <f t="shared" si="0"/>
        <v>45</v>
      </c>
      <c r="B47" s="335" t="s">
        <v>774</v>
      </c>
      <c r="C47" s="629" t="s">
        <v>771</v>
      </c>
      <c r="D47" s="630" t="s">
        <v>769</v>
      </c>
      <c r="E47" s="629" t="s">
        <v>772</v>
      </c>
    </row>
  </sheetData>
  <mergeCells count="3">
    <mergeCell ref="B16:B17"/>
    <mergeCell ref="C16:C17"/>
    <mergeCell ref="D16:D17"/>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R331"/>
  <sheetViews>
    <sheetView workbookViewId="0">
      <pane xSplit="4" ySplit="7" topLeftCell="E8" activePane="bottomRight" state="frozen"/>
      <selection pane="topRight" activeCell="C1" sqref="C1"/>
      <selection pane="bottomLeft" activeCell="A8" sqref="A8"/>
      <selection pane="bottomRight" activeCell="K291" sqref="K291"/>
    </sheetView>
  </sheetViews>
  <sheetFormatPr defaultColWidth="8.85546875" defaultRowHeight="11.25" x14ac:dyDescent="0.2"/>
  <cols>
    <col min="1" max="1" width="4.140625" style="76" hidden="1" customWidth="1"/>
    <col min="2" max="2" width="4.140625" style="76" customWidth="1"/>
    <col min="3" max="3" width="26.85546875" style="427" customWidth="1"/>
    <col min="4" max="4" width="10" style="399" bestFit="1" customWidth="1"/>
    <col min="5" max="18" width="10.7109375" style="353" bestFit="1" customWidth="1"/>
    <col min="19" max="24" width="10.7109375" style="354" bestFit="1" customWidth="1"/>
    <col min="25" max="29" width="9.7109375" style="76" customWidth="1"/>
    <col min="30" max="44" width="9.28515625" style="76" bestFit="1" customWidth="1"/>
    <col min="45" max="16384" width="8.85546875" style="76"/>
  </cols>
  <sheetData>
    <row r="1" spans="1:44" x14ac:dyDescent="0.2">
      <c r="C1" s="735" t="s">
        <v>450</v>
      </c>
      <c r="D1" s="735"/>
      <c r="E1" s="735"/>
      <c r="F1" s="735"/>
      <c r="G1" s="735"/>
      <c r="H1" s="351"/>
      <c r="I1" s="351"/>
      <c r="J1" s="351"/>
      <c r="K1" s="351"/>
      <c r="L1" s="352"/>
      <c r="M1" s="351"/>
      <c r="N1" s="351"/>
    </row>
    <row r="2" spans="1:44" x14ac:dyDescent="0.2">
      <c r="C2" s="355"/>
      <c r="D2" s="356"/>
      <c r="E2" s="357"/>
      <c r="F2" s="351"/>
      <c r="G2" s="351"/>
      <c r="H2" s="351"/>
      <c r="I2" s="351"/>
      <c r="J2" s="351"/>
      <c r="K2" s="351"/>
      <c r="L2" s="351"/>
      <c r="M2" s="351"/>
      <c r="N2" s="351"/>
    </row>
    <row r="3" spans="1:44" ht="15.75" customHeight="1" x14ac:dyDescent="0.2">
      <c r="C3" s="727" t="s">
        <v>451</v>
      </c>
      <c r="D3" s="727"/>
      <c r="E3" s="727"/>
      <c r="F3" s="727"/>
      <c r="G3" s="727"/>
      <c r="H3" s="727"/>
      <c r="I3" s="727"/>
      <c r="J3" s="727"/>
      <c r="K3" s="727"/>
      <c r="L3" s="727"/>
      <c r="M3" s="727"/>
      <c r="N3" s="727"/>
    </row>
    <row r="4" spans="1:44" s="358" customFormat="1" ht="33" customHeight="1" x14ac:dyDescent="0.2">
      <c r="C4" s="727" t="s">
        <v>452</v>
      </c>
      <c r="D4" s="727"/>
      <c r="E4" s="727"/>
      <c r="F4" s="727"/>
      <c r="G4" s="727"/>
      <c r="H4" s="727"/>
      <c r="I4" s="727"/>
      <c r="J4" s="359"/>
      <c r="K4" s="359"/>
      <c r="L4" s="359"/>
      <c r="M4" s="359"/>
      <c r="N4" s="359"/>
      <c r="O4" s="360"/>
      <c r="P4" s="360"/>
      <c r="Q4" s="360"/>
      <c r="R4" s="360"/>
      <c r="S4" s="360"/>
      <c r="T4" s="360"/>
      <c r="U4" s="360"/>
      <c r="V4" s="360"/>
      <c r="W4" s="360"/>
      <c r="X4" s="360"/>
    </row>
    <row r="5" spans="1:44" s="358" customFormat="1" x14ac:dyDescent="0.2">
      <c r="B5" s="361"/>
      <c r="C5" s="736" t="s">
        <v>453</v>
      </c>
      <c r="D5" s="736"/>
      <c r="E5" s="736"/>
      <c r="F5" s="736"/>
      <c r="G5" s="736"/>
      <c r="H5" s="736"/>
      <c r="I5" s="736"/>
      <c r="J5" s="362"/>
      <c r="K5" s="362"/>
      <c r="L5" s="362"/>
      <c r="M5" s="362"/>
      <c r="N5" s="362"/>
      <c r="O5" s="363"/>
      <c r="P5" s="363"/>
      <c r="Q5" s="363"/>
      <c r="R5" s="363"/>
      <c r="S5" s="363"/>
      <c r="T5" s="363"/>
      <c r="U5" s="363"/>
      <c r="V5" s="363"/>
      <c r="W5" s="363"/>
      <c r="X5" s="363"/>
      <c r="Y5" s="361"/>
      <c r="Z5" s="361"/>
      <c r="AA5" s="361"/>
      <c r="AB5" s="361"/>
      <c r="AC5" s="361"/>
      <c r="AD5" s="361"/>
      <c r="AE5" s="361"/>
      <c r="AF5" s="361"/>
      <c r="AG5" s="361"/>
      <c r="AH5" s="361"/>
      <c r="AI5" s="361"/>
      <c r="AJ5" s="361"/>
      <c r="AK5" s="361"/>
      <c r="AL5" s="361"/>
      <c r="AM5" s="361"/>
      <c r="AN5" s="361"/>
      <c r="AO5" s="361"/>
      <c r="AP5" s="361"/>
      <c r="AQ5" s="361"/>
      <c r="AR5" s="361"/>
    </row>
    <row r="6" spans="1:44" s="358" customFormat="1" ht="20.100000000000001" customHeight="1" x14ac:dyDescent="0.2">
      <c r="B6" s="361"/>
      <c r="C6" s="364"/>
      <c r="D6" s="365"/>
      <c r="E6" s="366">
        <v>1</v>
      </c>
      <c r="F6" s="366">
        <v>2</v>
      </c>
      <c r="G6" s="366">
        <v>3</v>
      </c>
      <c r="H6" s="366">
        <v>4</v>
      </c>
      <c r="I6" s="366">
        <v>5</v>
      </c>
      <c r="J6" s="366">
        <v>6</v>
      </c>
      <c r="K6" s="366">
        <v>7</v>
      </c>
      <c r="L6" s="366">
        <v>8</v>
      </c>
      <c r="M6" s="366">
        <v>9</v>
      </c>
      <c r="N6" s="366">
        <v>10</v>
      </c>
      <c r="O6" s="366">
        <v>11</v>
      </c>
      <c r="P6" s="366">
        <v>12</v>
      </c>
      <c r="Q6" s="366">
        <v>13</v>
      </c>
      <c r="R6" s="366">
        <v>14</v>
      </c>
      <c r="S6" s="366">
        <v>15</v>
      </c>
      <c r="T6" s="366">
        <v>16</v>
      </c>
      <c r="U6" s="366">
        <v>17</v>
      </c>
      <c r="V6" s="366">
        <v>18</v>
      </c>
      <c r="W6" s="366">
        <v>19</v>
      </c>
      <c r="X6" s="366">
        <v>20</v>
      </c>
      <c r="Y6" s="366">
        <v>21</v>
      </c>
      <c r="Z6" s="366">
        <v>22</v>
      </c>
      <c r="AA6" s="366">
        <v>23</v>
      </c>
      <c r="AB6" s="366">
        <v>24</v>
      </c>
      <c r="AC6" s="366">
        <v>25</v>
      </c>
      <c r="AD6" s="366">
        <v>26</v>
      </c>
      <c r="AE6" s="366">
        <v>27</v>
      </c>
      <c r="AF6" s="366">
        <v>28</v>
      </c>
      <c r="AG6" s="366">
        <v>29</v>
      </c>
      <c r="AH6" s="366">
        <v>30</v>
      </c>
      <c r="AI6" s="366">
        <v>31</v>
      </c>
      <c r="AJ6" s="366">
        <v>32</v>
      </c>
      <c r="AK6" s="366">
        <v>33</v>
      </c>
      <c r="AL6" s="366">
        <v>34</v>
      </c>
      <c r="AM6" s="366">
        <v>35</v>
      </c>
      <c r="AN6" s="366">
        <v>36</v>
      </c>
      <c r="AO6" s="366">
        <v>37</v>
      </c>
      <c r="AP6" s="366">
        <v>38</v>
      </c>
      <c r="AQ6" s="366">
        <v>39</v>
      </c>
      <c r="AR6" s="366">
        <v>40</v>
      </c>
    </row>
    <row r="7" spans="1:44" s="358" customFormat="1" x14ac:dyDescent="0.2">
      <c r="B7" s="361"/>
      <c r="C7" s="367"/>
      <c r="D7" s="368" t="s">
        <v>225</v>
      </c>
      <c r="E7" s="366">
        <v>1</v>
      </c>
      <c r="F7" s="366">
        <v>2</v>
      </c>
      <c r="G7" s="366">
        <v>3</v>
      </c>
      <c r="H7" s="366">
        <v>4</v>
      </c>
      <c r="I7" s="366">
        <v>5</v>
      </c>
      <c r="J7" s="366">
        <v>6</v>
      </c>
      <c r="K7" s="366">
        <v>7</v>
      </c>
      <c r="L7" s="366">
        <v>8</v>
      </c>
      <c r="M7" s="366">
        <v>9</v>
      </c>
      <c r="N7" s="366">
        <v>10</v>
      </c>
      <c r="O7" s="366">
        <v>11</v>
      </c>
      <c r="P7" s="366">
        <v>12</v>
      </c>
      <c r="Q7" s="366">
        <v>13</v>
      </c>
      <c r="R7" s="366">
        <v>14</v>
      </c>
      <c r="S7" s="366">
        <v>15</v>
      </c>
      <c r="T7" s="366">
        <v>16</v>
      </c>
      <c r="U7" s="366">
        <v>17</v>
      </c>
      <c r="V7" s="366">
        <v>18</v>
      </c>
      <c r="W7" s="366">
        <v>19</v>
      </c>
      <c r="X7" s="366">
        <f>W7+1</f>
        <v>20</v>
      </c>
      <c r="Y7" s="366">
        <f t="shared" ref="Y7:AR7" si="0">X7+1</f>
        <v>21</v>
      </c>
      <c r="Z7" s="366">
        <f t="shared" si="0"/>
        <v>22</v>
      </c>
      <c r="AA7" s="366">
        <f t="shared" si="0"/>
        <v>23</v>
      </c>
      <c r="AB7" s="366">
        <f t="shared" si="0"/>
        <v>24</v>
      </c>
      <c r="AC7" s="366">
        <f t="shared" si="0"/>
        <v>25</v>
      </c>
      <c r="AD7" s="366">
        <f t="shared" si="0"/>
        <v>26</v>
      </c>
      <c r="AE7" s="366">
        <f t="shared" si="0"/>
        <v>27</v>
      </c>
      <c r="AF7" s="366">
        <f t="shared" si="0"/>
        <v>28</v>
      </c>
      <c r="AG7" s="366">
        <f t="shared" si="0"/>
        <v>29</v>
      </c>
      <c r="AH7" s="366">
        <f t="shared" si="0"/>
        <v>30</v>
      </c>
      <c r="AI7" s="366">
        <f t="shared" si="0"/>
        <v>31</v>
      </c>
      <c r="AJ7" s="366">
        <f t="shared" si="0"/>
        <v>32</v>
      </c>
      <c r="AK7" s="366">
        <f t="shared" si="0"/>
        <v>33</v>
      </c>
      <c r="AL7" s="366">
        <f t="shared" si="0"/>
        <v>34</v>
      </c>
      <c r="AM7" s="366">
        <f t="shared" si="0"/>
        <v>35</v>
      </c>
      <c r="AN7" s="366">
        <f t="shared" si="0"/>
        <v>36</v>
      </c>
      <c r="AO7" s="366">
        <f t="shared" si="0"/>
        <v>37</v>
      </c>
      <c r="AP7" s="366">
        <f t="shared" si="0"/>
        <v>38</v>
      </c>
      <c r="AQ7" s="366">
        <f t="shared" si="0"/>
        <v>39</v>
      </c>
      <c r="AR7" s="366">
        <f t="shared" si="0"/>
        <v>40</v>
      </c>
    </row>
    <row r="8" spans="1:44" s="358" customFormat="1" x14ac:dyDescent="0.2">
      <c r="B8" s="361"/>
      <c r="C8" s="369" t="s">
        <v>454</v>
      </c>
      <c r="D8" s="370"/>
      <c r="E8" s="371"/>
      <c r="F8" s="371"/>
      <c r="G8" s="371"/>
      <c r="H8" s="371"/>
      <c r="I8" s="371"/>
      <c r="J8" s="371"/>
      <c r="K8" s="371"/>
      <c r="L8" s="371"/>
      <c r="M8" s="371"/>
      <c r="N8" s="371"/>
      <c r="O8" s="371"/>
      <c r="P8" s="371"/>
      <c r="Q8" s="371"/>
      <c r="R8" s="371"/>
      <c r="S8" s="371"/>
      <c r="T8" s="371"/>
      <c r="U8" s="371"/>
      <c r="V8" s="371"/>
      <c r="W8" s="371"/>
      <c r="X8" s="371"/>
      <c r="Y8" s="371"/>
      <c r="Z8" s="371"/>
      <c r="AA8" s="371"/>
      <c r="AB8" s="371"/>
      <c r="AC8" s="371"/>
      <c r="AD8" s="371"/>
      <c r="AE8" s="371"/>
      <c r="AF8" s="371"/>
      <c r="AG8" s="371"/>
      <c r="AH8" s="371"/>
      <c r="AI8" s="371"/>
      <c r="AJ8" s="371"/>
      <c r="AK8" s="371"/>
      <c r="AL8" s="371"/>
      <c r="AM8" s="371"/>
      <c r="AN8" s="371"/>
      <c r="AO8" s="371"/>
      <c r="AP8" s="371"/>
      <c r="AQ8" s="371"/>
      <c r="AR8" s="371"/>
    </row>
    <row r="9" spans="1:44" s="358" customFormat="1" ht="27.6" customHeight="1" x14ac:dyDescent="0.2">
      <c r="A9" s="358">
        <v>1</v>
      </c>
      <c r="B9" s="361">
        <v>1</v>
      </c>
      <c r="C9" s="372" t="s">
        <v>455</v>
      </c>
      <c r="D9" s="373">
        <f>SUM(E9:AR9)</f>
        <v>0</v>
      </c>
      <c r="E9" s="374">
        <v>0</v>
      </c>
      <c r="F9" s="374">
        <v>0</v>
      </c>
      <c r="G9" s="374">
        <v>0</v>
      </c>
      <c r="H9" s="374">
        <v>0</v>
      </c>
      <c r="I9" s="374">
        <v>0</v>
      </c>
      <c r="J9" s="374">
        <v>0</v>
      </c>
      <c r="K9" s="374">
        <v>0</v>
      </c>
      <c r="L9" s="374">
        <v>0</v>
      </c>
      <c r="M9" s="374">
        <v>0</v>
      </c>
      <c r="N9" s="374">
        <v>0</v>
      </c>
      <c r="O9" s="374">
        <v>0</v>
      </c>
      <c r="P9" s="374">
        <v>0</v>
      </c>
      <c r="Q9" s="374">
        <v>0</v>
      </c>
      <c r="R9" s="374">
        <v>0</v>
      </c>
      <c r="S9" s="374">
        <v>0</v>
      </c>
      <c r="T9" s="374">
        <v>0</v>
      </c>
      <c r="U9" s="374">
        <v>0</v>
      </c>
      <c r="V9" s="374">
        <v>0</v>
      </c>
      <c r="W9" s="374">
        <v>0</v>
      </c>
      <c r="X9" s="374">
        <v>0</v>
      </c>
      <c r="Y9" s="374">
        <v>0</v>
      </c>
      <c r="Z9" s="374">
        <v>0</v>
      </c>
      <c r="AA9" s="374">
        <v>0</v>
      </c>
      <c r="AB9" s="374">
        <v>0</v>
      </c>
      <c r="AC9" s="374">
        <v>0</v>
      </c>
      <c r="AD9" s="374">
        <v>0</v>
      </c>
      <c r="AE9" s="374">
        <v>0</v>
      </c>
      <c r="AF9" s="374">
        <v>0</v>
      </c>
      <c r="AG9" s="374">
        <v>0</v>
      </c>
      <c r="AH9" s="374">
        <v>0</v>
      </c>
      <c r="AI9" s="374">
        <v>0</v>
      </c>
      <c r="AJ9" s="374">
        <v>0</v>
      </c>
      <c r="AK9" s="374">
        <v>0</v>
      </c>
      <c r="AL9" s="374">
        <v>0</v>
      </c>
      <c r="AM9" s="374">
        <v>0</v>
      </c>
      <c r="AN9" s="374">
        <v>0</v>
      </c>
      <c r="AO9" s="374">
        <v>0</v>
      </c>
      <c r="AP9" s="374">
        <v>0</v>
      </c>
      <c r="AQ9" s="374">
        <v>0</v>
      </c>
      <c r="AR9" s="374">
        <v>0</v>
      </c>
    </row>
    <row r="10" spans="1:44" s="358" customFormat="1" ht="25.9" customHeight="1" x14ac:dyDescent="0.2">
      <c r="A10" s="358">
        <v>2</v>
      </c>
      <c r="B10" s="361">
        <v>2</v>
      </c>
      <c r="C10" s="372" t="s">
        <v>456</v>
      </c>
      <c r="D10" s="373">
        <f t="shared" ref="D10:D73" si="1">SUM(E10:AR10)</f>
        <v>0</v>
      </c>
      <c r="E10" s="374">
        <v>0</v>
      </c>
      <c r="F10" s="374">
        <v>0</v>
      </c>
      <c r="G10" s="374">
        <v>0</v>
      </c>
      <c r="H10" s="374">
        <v>0</v>
      </c>
      <c r="I10" s="374">
        <v>0</v>
      </c>
      <c r="J10" s="374">
        <v>0</v>
      </c>
      <c r="K10" s="374">
        <v>0</v>
      </c>
      <c r="L10" s="374">
        <v>0</v>
      </c>
      <c r="M10" s="374">
        <v>0</v>
      </c>
      <c r="N10" s="374">
        <v>0</v>
      </c>
      <c r="O10" s="374">
        <v>0</v>
      </c>
      <c r="P10" s="374">
        <v>0</v>
      </c>
      <c r="Q10" s="374">
        <v>0</v>
      </c>
      <c r="R10" s="374">
        <v>0</v>
      </c>
      <c r="S10" s="374">
        <v>0</v>
      </c>
      <c r="T10" s="374">
        <v>0</v>
      </c>
      <c r="U10" s="374">
        <v>0</v>
      </c>
      <c r="V10" s="374">
        <v>0</v>
      </c>
      <c r="W10" s="374">
        <v>0</v>
      </c>
      <c r="X10" s="374">
        <v>0</v>
      </c>
      <c r="Y10" s="374">
        <v>0</v>
      </c>
      <c r="Z10" s="374">
        <v>0</v>
      </c>
      <c r="AA10" s="374">
        <v>0</v>
      </c>
      <c r="AB10" s="374">
        <v>0</v>
      </c>
      <c r="AC10" s="374">
        <v>0</v>
      </c>
      <c r="AD10" s="374">
        <v>0</v>
      </c>
      <c r="AE10" s="374">
        <v>0</v>
      </c>
      <c r="AF10" s="374">
        <v>0</v>
      </c>
      <c r="AG10" s="374">
        <v>0</v>
      </c>
      <c r="AH10" s="374">
        <v>0</v>
      </c>
      <c r="AI10" s="374">
        <v>0</v>
      </c>
      <c r="AJ10" s="374">
        <v>0</v>
      </c>
      <c r="AK10" s="374">
        <v>0</v>
      </c>
      <c r="AL10" s="374">
        <v>0</v>
      </c>
      <c r="AM10" s="374">
        <v>0</v>
      </c>
      <c r="AN10" s="374">
        <v>0</v>
      </c>
      <c r="AO10" s="374">
        <v>0</v>
      </c>
      <c r="AP10" s="374">
        <v>0</v>
      </c>
      <c r="AQ10" s="374">
        <v>0</v>
      </c>
      <c r="AR10" s="374">
        <v>0</v>
      </c>
    </row>
    <row r="11" spans="1:44" s="358" customFormat="1" ht="16.899999999999999" customHeight="1" x14ac:dyDescent="0.2">
      <c r="A11" s="358">
        <v>3</v>
      </c>
      <c r="B11" s="361">
        <v>3</v>
      </c>
      <c r="C11" s="372" t="s">
        <v>457</v>
      </c>
      <c r="D11" s="373">
        <f t="shared" si="1"/>
        <v>0</v>
      </c>
      <c r="E11" s="374">
        <v>0</v>
      </c>
      <c r="F11" s="374">
        <v>0</v>
      </c>
      <c r="G11" s="374">
        <v>0</v>
      </c>
      <c r="H11" s="374">
        <v>0</v>
      </c>
      <c r="I11" s="374">
        <v>0</v>
      </c>
      <c r="J11" s="374">
        <v>0</v>
      </c>
      <c r="K11" s="374">
        <v>0</v>
      </c>
      <c r="L11" s="374">
        <v>0</v>
      </c>
      <c r="M11" s="374">
        <v>0</v>
      </c>
      <c r="N11" s="374">
        <v>0</v>
      </c>
      <c r="O11" s="374">
        <v>0</v>
      </c>
      <c r="P11" s="374">
        <v>0</v>
      </c>
      <c r="Q11" s="374">
        <v>0</v>
      </c>
      <c r="R11" s="374">
        <v>0</v>
      </c>
      <c r="S11" s="374">
        <v>0</v>
      </c>
      <c r="T11" s="374">
        <v>0</v>
      </c>
      <c r="U11" s="374">
        <v>0</v>
      </c>
      <c r="V11" s="374">
        <v>0</v>
      </c>
      <c r="W11" s="374">
        <v>0</v>
      </c>
      <c r="X11" s="374">
        <v>0</v>
      </c>
      <c r="Y11" s="374">
        <v>0</v>
      </c>
      <c r="Z11" s="374">
        <v>0</v>
      </c>
      <c r="AA11" s="374">
        <v>0</v>
      </c>
      <c r="AB11" s="374">
        <v>0</v>
      </c>
      <c r="AC11" s="374">
        <v>0</v>
      </c>
      <c r="AD11" s="374">
        <v>0</v>
      </c>
      <c r="AE11" s="374">
        <v>0</v>
      </c>
      <c r="AF11" s="374">
        <v>0</v>
      </c>
      <c r="AG11" s="374">
        <v>0</v>
      </c>
      <c r="AH11" s="374">
        <v>0</v>
      </c>
      <c r="AI11" s="374">
        <v>0</v>
      </c>
      <c r="AJ11" s="374">
        <v>0</v>
      </c>
      <c r="AK11" s="374">
        <v>0</v>
      </c>
      <c r="AL11" s="374">
        <v>0</v>
      </c>
      <c r="AM11" s="374">
        <v>0</v>
      </c>
      <c r="AN11" s="374">
        <v>0</v>
      </c>
      <c r="AO11" s="374">
        <v>0</v>
      </c>
      <c r="AP11" s="374">
        <v>0</v>
      </c>
      <c r="AQ11" s="374">
        <v>0</v>
      </c>
      <c r="AR11" s="374">
        <v>0</v>
      </c>
    </row>
    <row r="12" spans="1:44" s="358" customFormat="1" ht="22.5" x14ac:dyDescent="0.2">
      <c r="A12" s="358">
        <v>4</v>
      </c>
      <c r="B12" s="361">
        <v>4</v>
      </c>
      <c r="C12" s="372" t="s">
        <v>458</v>
      </c>
      <c r="D12" s="373">
        <f t="shared" si="1"/>
        <v>0</v>
      </c>
      <c r="E12" s="374">
        <v>0</v>
      </c>
      <c r="F12" s="374">
        <v>0</v>
      </c>
      <c r="G12" s="374">
        <v>0</v>
      </c>
      <c r="H12" s="374">
        <v>0</v>
      </c>
      <c r="I12" s="374">
        <v>0</v>
      </c>
      <c r="J12" s="374">
        <v>0</v>
      </c>
      <c r="K12" s="374">
        <v>0</v>
      </c>
      <c r="L12" s="374">
        <v>0</v>
      </c>
      <c r="M12" s="374">
        <v>0</v>
      </c>
      <c r="N12" s="374">
        <v>0</v>
      </c>
      <c r="O12" s="374">
        <v>0</v>
      </c>
      <c r="P12" s="374">
        <v>0</v>
      </c>
      <c r="Q12" s="374">
        <v>0</v>
      </c>
      <c r="R12" s="374">
        <v>0</v>
      </c>
      <c r="S12" s="374">
        <v>0</v>
      </c>
      <c r="T12" s="374">
        <v>0</v>
      </c>
      <c r="U12" s="374">
        <v>0</v>
      </c>
      <c r="V12" s="374">
        <v>0</v>
      </c>
      <c r="W12" s="374">
        <v>0</v>
      </c>
      <c r="X12" s="374">
        <v>0</v>
      </c>
      <c r="Y12" s="374">
        <v>0</v>
      </c>
      <c r="Z12" s="374">
        <v>0</v>
      </c>
      <c r="AA12" s="374">
        <v>0</v>
      </c>
      <c r="AB12" s="374">
        <v>0</v>
      </c>
      <c r="AC12" s="374">
        <v>0</v>
      </c>
      <c r="AD12" s="374">
        <v>0</v>
      </c>
      <c r="AE12" s="374">
        <v>0</v>
      </c>
      <c r="AF12" s="374">
        <v>0</v>
      </c>
      <c r="AG12" s="374">
        <v>0</v>
      </c>
      <c r="AH12" s="374">
        <v>0</v>
      </c>
      <c r="AI12" s="374">
        <v>0</v>
      </c>
      <c r="AJ12" s="374">
        <v>0</v>
      </c>
      <c r="AK12" s="374">
        <v>0</v>
      </c>
      <c r="AL12" s="374">
        <v>0</v>
      </c>
      <c r="AM12" s="374">
        <v>0</v>
      </c>
      <c r="AN12" s="374">
        <v>0</v>
      </c>
      <c r="AO12" s="374">
        <v>0</v>
      </c>
      <c r="AP12" s="374">
        <v>0</v>
      </c>
      <c r="AQ12" s="374">
        <v>0</v>
      </c>
      <c r="AR12" s="374">
        <v>0</v>
      </c>
    </row>
    <row r="13" spans="1:44" s="358" customFormat="1" ht="22.5" x14ac:dyDescent="0.2">
      <c r="A13" s="358">
        <v>5</v>
      </c>
      <c r="B13" s="361">
        <v>5</v>
      </c>
      <c r="C13" s="367" t="s">
        <v>459</v>
      </c>
      <c r="D13" s="373">
        <f t="shared" si="1"/>
        <v>0</v>
      </c>
      <c r="E13" s="374">
        <v>0</v>
      </c>
      <c r="F13" s="374">
        <v>0</v>
      </c>
      <c r="G13" s="374">
        <v>0</v>
      </c>
      <c r="H13" s="374">
        <v>0</v>
      </c>
      <c r="I13" s="374">
        <v>0</v>
      </c>
      <c r="J13" s="374">
        <v>0</v>
      </c>
      <c r="K13" s="374">
        <v>0</v>
      </c>
      <c r="L13" s="374">
        <v>0</v>
      </c>
      <c r="M13" s="374">
        <v>0</v>
      </c>
      <c r="N13" s="374">
        <v>0</v>
      </c>
      <c r="O13" s="374">
        <v>0</v>
      </c>
      <c r="P13" s="374">
        <v>0</v>
      </c>
      <c r="Q13" s="374">
        <v>0</v>
      </c>
      <c r="R13" s="374">
        <v>0</v>
      </c>
      <c r="S13" s="374">
        <v>0</v>
      </c>
      <c r="T13" s="374">
        <v>0</v>
      </c>
      <c r="U13" s="374">
        <v>0</v>
      </c>
      <c r="V13" s="374">
        <v>0</v>
      </c>
      <c r="W13" s="374">
        <v>0</v>
      </c>
      <c r="X13" s="374">
        <v>0</v>
      </c>
      <c r="Y13" s="374">
        <v>0</v>
      </c>
      <c r="Z13" s="374">
        <v>0</v>
      </c>
      <c r="AA13" s="374">
        <v>0</v>
      </c>
      <c r="AB13" s="374">
        <v>0</v>
      </c>
      <c r="AC13" s="374">
        <v>0</v>
      </c>
      <c r="AD13" s="374">
        <v>0</v>
      </c>
      <c r="AE13" s="374">
        <v>0</v>
      </c>
      <c r="AF13" s="374">
        <v>0</v>
      </c>
      <c r="AG13" s="374">
        <v>0</v>
      </c>
      <c r="AH13" s="374">
        <v>0</v>
      </c>
      <c r="AI13" s="374">
        <v>0</v>
      </c>
      <c r="AJ13" s="374">
        <v>0</v>
      </c>
      <c r="AK13" s="374">
        <v>0</v>
      </c>
      <c r="AL13" s="374">
        <v>0</v>
      </c>
      <c r="AM13" s="374">
        <v>0</v>
      </c>
      <c r="AN13" s="374">
        <v>0</v>
      </c>
      <c r="AO13" s="374">
        <v>0</v>
      </c>
      <c r="AP13" s="374">
        <v>0</v>
      </c>
      <c r="AQ13" s="374">
        <v>0</v>
      </c>
      <c r="AR13" s="374">
        <v>0</v>
      </c>
    </row>
    <row r="14" spans="1:44" s="358" customFormat="1" ht="33.75" x14ac:dyDescent="0.2">
      <c r="A14" s="358">
        <v>6</v>
      </c>
      <c r="B14" s="361">
        <v>6</v>
      </c>
      <c r="C14" s="367" t="s">
        <v>460</v>
      </c>
      <c r="D14" s="373">
        <f t="shared" si="1"/>
        <v>0</v>
      </c>
      <c r="E14" s="374">
        <v>0</v>
      </c>
      <c r="F14" s="374">
        <v>0</v>
      </c>
      <c r="G14" s="374">
        <v>0</v>
      </c>
      <c r="H14" s="374">
        <v>0</v>
      </c>
      <c r="I14" s="374">
        <v>0</v>
      </c>
      <c r="J14" s="374">
        <v>0</v>
      </c>
      <c r="K14" s="374">
        <v>0</v>
      </c>
      <c r="L14" s="374">
        <v>0</v>
      </c>
      <c r="M14" s="374">
        <v>0</v>
      </c>
      <c r="N14" s="374">
        <v>0</v>
      </c>
      <c r="O14" s="374">
        <v>0</v>
      </c>
      <c r="P14" s="374">
        <v>0</v>
      </c>
      <c r="Q14" s="374">
        <v>0</v>
      </c>
      <c r="R14" s="374">
        <v>0</v>
      </c>
      <c r="S14" s="374">
        <v>0</v>
      </c>
      <c r="T14" s="374">
        <v>0</v>
      </c>
      <c r="U14" s="374">
        <v>0</v>
      </c>
      <c r="V14" s="374">
        <v>0</v>
      </c>
      <c r="W14" s="374">
        <v>0</v>
      </c>
      <c r="X14" s="374">
        <v>0</v>
      </c>
      <c r="Y14" s="374">
        <v>0</v>
      </c>
      <c r="Z14" s="374">
        <v>0</v>
      </c>
      <c r="AA14" s="374">
        <v>0</v>
      </c>
      <c r="AB14" s="374">
        <v>0</v>
      </c>
      <c r="AC14" s="374">
        <v>0</v>
      </c>
      <c r="AD14" s="374">
        <v>0</v>
      </c>
      <c r="AE14" s="374">
        <v>0</v>
      </c>
      <c r="AF14" s="374">
        <v>0</v>
      </c>
      <c r="AG14" s="374">
        <v>0</v>
      </c>
      <c r="AH14" s="374">
        <v>0</v>
      </c>
      <c r="AI14" s="374">
        <v>0</v>
      </c>
      <c r="AJ14" s="374">
        <v>0</v>
      </c>
      <c r="AK14" s="374">
        <v>0</v>
      </c>
      <c r="AL14" s="374">
        <v>0</v>
      </c>
      <c r="AM14" s="374">
        <v>0</v>
      </c>
      <c r="AN14" s="374">
        <v>0</v>
      </c>
      <c r="AO14" s="374">
        <v>0</v>
      </c>
      <c r="AP14" s="374">
        <v>0</v>
      </c>
      <c r="AQ14" s="374">
        <v>0</v>
      </c>
      <c r="AR14" s="374">
        <v>0</v>
      </c>
    </row>
    <row r="15" spans="1:44" s="358" customFormat="1" ht="36.6" customHeight="1" x14ac:dyDescent="0.2">
      <c r="A15" s="358">
        <v>7</v>
      </c>
      <c r="B15" s="361">
        <v>7</v>
      </c>
      <c r="C15" s="367" t="s">
        <v>461</v>
      </c>
      <c r="D15" s="373">
        <f t="shared" si="1"/>
        <v>0</v>
      </c>
      <c r="E15" s="374">
        <v>0</v>
      </c>
      <c r="F15" s="374">
        <v>0</v>
      </c>
      <c r="G15" s="374">
        <v>0</v>
      </c>
      <c r="H15" s="374">
        <v>0</v>
      </c>
      <c r="I15" s="374">
        <v>0</v>
      </c>
      <c r="J15" s="374">
        <v>0</v>
      </c>
      <c r="K15" s="374">
        <v>0</v>
      </c>
      <c r="L15" s="374">
        <v>0</v>
      </c>
      <c r="M15" s="374">
        <v>0</v>
      </c>
      <c r="N15" s="374">
        <v>0</v>
      </c>
      <c r="O15" s="374">
        <v>0</v>
      </c>
      <c r="P15" s="374">
        <v>0</v>
      </c>
      <c r="Q15" s="374">
        <v>0</v>
      </c>
      <c r="R15" s="374">
        <v>0</v>
      </c>
      <c r="S15" s="374">
        <v>0</v>
      </c>
      <c r="T15" s="374">
        <v>0</v>
      </c>
      <c r="U15" s="374">
        <v>0</v>
      </c>
      <c r="V15" s="374">
        <v>0</v>
      </c>
      <c r="W15" s="374">
        <v>0</v>
      </c>
      <c r="X15" s="374">
        <v>0</v>
      </c>
      <c r="Y15" s="374">
        <v>0</v>
      </c>
      <c r="Z15" s="374">
        <v>0</v>
      </c>
      <c r="AA15" s="374">
        <v>0</v>
      </c>
      <c r="AB15" s="374">
        <v>0</v>
      </c>
      <c r="AC15" s="374">
        <v>0</v>
      </c>
      <c r="AD15" s="374">
        <v>0</v>
      </c>
      <c r="AE15" s="374">
        <v>0</v>
      </c>
      <c r="AF15" s="374">
        <v>0</v>
      </c>
      <c r="AG15" s="374">
        <v>0</v>
      </c>
      <c r="AH15" s="374">
        <v>0</v>
      </c>
      <c r="AI15" s="374">
        <v>0</v>
      </c>
      <c r="AJ15" s="374">
        <v>0</v>
      </c>
      <c r="AK15" s="374">
        <v>0</v>
      </c>
      <c r="AL15" s="374">
        <v>0</v>
      </c>
      <c r="AM15" s="374">
        <v>0</v>
      </c>
      <c r="AN15" s="374">
        <v>0</v>
      </c>
      <c r="AO15" s="374">
        <v>0</v>
      </c>
      <c r="AP15" s="374">
        <v>0</v>
      </c>
      <c r="AQ15" s="374">
        <v>0</v>
      </c>
      <c r="AR15" s="374">
        <v>0</v>
      </c>
    </row>
    <row r="16" spans="1:44" s="358" customFormat="1" x14ac:dyDescent="0.2">
      <c r="B16" s="361">
        <v>8</v>
      </c>
      <c r="C16" s="367" t="s">
        <v>462</v>
      </c>
      <c r="D16" s="373">
        <f t="shared" si="1"/>
        <v>0</v>
      </c>
      <c r="E16" s="374">
        <v>0</v>
      </c>
      <c r="F16" s="374">
        <v>0</v>
      </c>
      <c r="G16" s="374">
        <v>0</v>
      </c>
      <c r="H16" s="374">
        <v>0</v>
      </c>
      <c r="I16" s="374">
        <v>0</v>
      </c>
      <c r="J16" s="374">
        <v>0</v>
      </c>
      <c r="K16" s="374">
        <v>0</v>
      </c>
      <c r="L16" s="374">
        <v>0</v>
      </c>
      <c r="M16" s="374">
        <v>0</v>
      </c>
      <c r="N16" s="374">
        <v>0</v>
      </c>
      <c r="O16" s="374">
        <v>0</v>
      </c>
      <c r="P16" s="374">
        <v>0</v>
      </c>
      <c r="Q16" s="374">
        <v>0</v>
      </c>
      <c r="R16" s="374">
        <v>0</v>
      </c>
      <c r="S16" s="374">
        <v>0</v>
      </c>
      <c r="T16" s="374">
        <v>0</v>
      </c>
      <c r="U16" s="374">
        <v>0</v>
      </c>
      <c r="V16" s="374">
        <v>0</v>
      </c>
      <c r="W16" s="374">
        <v>0</v>
      </c>
      <c r="X16" s="374">
        <v>0</v>
      </c>
      <c r="Y16" s="374">
        <v>0</v>
      </c>
      <c r="Z16" s="374">
        <v>0</v>
      </c>
      <c r="AA16" s="374">
        <v>0</v>
      </c>
      <c r="AB16" s="374">
        <v>0</v>
      </c>
      <c r="AC16" s="374">
        <v>0</v>
      </c>
      <c r="AD16" s="374">
        <v>0</v>
      </c>
      <c r="AE16" s="374">
        <v>0</v>
      </c>
      <c r="AF16" s="374">
        <v>0</v>
      </c>
      <c r="AG16" s="374">
        <v>0</v>
      </c>
      <c r="AH16" s="374">
        <v>0</v>
      </c>
      <c r="AI16" s="374">
        <v>0</v>
      </c>
      <c r="AJ16" s="374">
        <v>0</v>
      </c>
      <c r="AK16" s="374">
        <v>0</v>
      </c>
      <c r="AL16" s="374">
        <v>0</v>
      </c>
      <c r="AM16" s="374">
        <v>0</v>
      </c>
      <c r="AN16" s="374">
        <v>0</v>
      </c>
      <c r="AO16" s="374">
        <v>0</v>
      </c>
      <c r="AP16" s="374">
        <v>0</v>
      </c>
      <c r="AQ16" s="374">
        <v>0</v>
      </c>
      <c r="AR16" s="374">
        <v>0</v>
      </c>
    </row>
    <row r="17" spans="1:44" s="358" customFormat="1" ht="22.5" x14ac:dyDescent="0.2">
      <c r="B17" s="361">
        <v>9</v>
      </c>
      <c r="C17" s="367" t="s">
        <v>463</v>
      </c>
      <c r="D17" s="373">
        <f t="shared" si="1"/>
        <v>0</v>
      </c>
      <c r="E17" s="374">
        <v>0</v>
      </c>
      <c r="F17" s="374">
        <v>0</v>
      </c>
      <c r="G17" s="374">
        <v>0</v>
      </c>
      <c r="H17" s="374">
        <v>0</v>
      </c>
      <c r="I17" s="374">
        <v>0</v>
      </c>
      <c r="J17" s="374">
        <v>0</v>
      </c>
      <c r="K17" s="374">
        <v>0</v>
      </c>
      <c r="L17" s="374">
        <v>0</v>
      </c>
      <c r="M17" s="374">
        <v>0</v>
      </c>
      <c r="N17" s="374">
        <v>0</v>
      </c>
      <c r="O17" s="374">
        <v>0</v>
      </c>
      <c r="P17" s="374">
        <v>0</v>
      </c>
      <c r="Q17" s="374">
        <v>0</v>
      </c>
      <c r="R17" s="374">
        <v>0</v>
      </c>
      <c r="S17" s="374">
        <v>0</v>
      </c>
      <c r="T17" s="374">
        <v>0</v>
      </c>
      <c r="U17" s="374">
        <v>0</v>
      </c>
      <c r="V17" s="374">
        <v>0</v>
      </c>
      <c r="W17" s="374">
        <v>0</v>
      </c>
      <c r="X17" s="374">
        <v>0</v>
      </c>
      <c r="Y17" s="374">
        <v>0</v>
      </c>
      <c r="Z17" s="374">
        <v>0</v>
      </c>
      <c r="AA17" s="374">
        <v>0</v>
      </c>
      <c r="AB17" s="374">
        <v>0</v>
      </c>
      <c r="AC17" s="374">
        <v>0</v>
      </c>
      <c r="AD17" s="374">
        <v>0</v>
      </c>
      <c r="AE17" s="374">
        <v>0</v>
      </c>
      <c r="AF17" s="374">
        <v>0</v>
      </c>
      <c r="AG17" s="374">
        <v>0</v>
      </c>
      <c r="AH17" s="374">
        <v>0</v>
      </c>
      <c r="AI17" s="374">
        <v>0</v>
      </c>
      <c r="AJ17" s="374">
        <v>0</v>
      </c>
      <c r="AK17" s="374">
        <v>0</v>
      </c>
      <c r="AL17" s="374">
        <v>0</v>
      </c>
      <c r="AM17" s="374">
        <v>0</v>
      </c>
      <c r="AN17" s="374">
        <v>0</v>
      </c>
      <c r="AO17" s="374">
        <v>0</v>
      </c>
      <c r="AP17" s="374">
        <v>0</v>
      </c>
      <c r="AQ17" s="374">
        <v>0</v>
      </c>
      <c r="AR17" s="374">
        <v>0</v>
      </c>
    </row>
    <row r="18" spans="1:44" s="358" customFormat="1" ht="22.5" x14ac:dyDescent="0.2">
      <c r="A18" s="358">
        <v>8</v>
      </c>
      <c r="B18" s="361">
        <v>10</v>
      </c>
      <c r="C18" s="372" t="s">
        <v>464</v>
      </c>
      <c r="D18" s="373">
        <f t="shared" si="1"/>
        <v>0</v>
      </c>
      <c r="E18" s="374">
        <v>0</v>
      </c>
      <c r="F18" s="374">
        <v>0</v>
      </c>
      <c r="G18" s="374">
        <v>0</v>
      </c>
      <c r="H18" s="374">
        <v>0</v>
      </c>
      <c r="I18" s="374">
        <v>0</v>
      </c>
      <c r="J18" s="374">
        <v>0</v>
      </c>
      <c r="K18" s="374">
        <v>0</v>
      </c>
      <c r="L18" s="374">
        <v>0</v>
      </c>
      <c r="M18" s="374">
        <v>0</v>
      </c>
      <c r="N18" s="374">
        <v>0</v>
      </c>
      <c r="O18" s="374">
        <v>0</v>
      </c>
      <c r="P18" s="374">
        <v>0</v>
      </c>
      <c r="Q18" s="374">
        <v>0</v>
      </c>
      <c r="R18" s="374">
        <v>0</v>
      </c>
      <c r="S18" s="374">
        <v>0</v>
      </c>
      <c r="T18" s="374">
        <v>0</v>
      </c>
      <c r="U18" s="374">
        <v>0</v>
      </c>
      <c r="V18" s="374">
        <v>0</v>
      </c>
      <c r="W18" s="374">
        <v>0</v>
      </c>
      <c r="X18" s="374">
        <v>0</v>
      </c>
      <c r="Y18" s="374">
        <v>0</v>
      </c>
      <c r="Z18" s="374">
        <v>0</v>
      </c>
      <c r="AA18" s="374">
        <v>0</v>
      </c>
      <c r="AB18" s="374">
        <v>0</v>
      </c>
      <c r="AC18" s="374">
        <v>0</v>
      </c>
      <c r="AD18" s="374">
        <v>0</v>
      </c>
      <c r="AE18" s="374">
        <v>0</v>
      </c>
      <c r="AF18" s="374">
        <v>0</v>
      </c>
      <c r="AG18" s="374">
        <v>0</v>
      </c>
      <c r="AH18" s="374">
        <v>0</v>
      </c>
      <c r="AI18" s="374">
        <v>0</v>
      </c>
      <c r="AJ18" s="374">
        <v>0</v>
      </c>
      <c r="AK18" s="374">
        <v>0</v>
      </c>
      <c r="AL18" s="374">
        <v>0</v>
      </c>
      <c r="AM18" s="374">
        <v>0</v>
      </c>
      <c r="AN18" s="374">
        <v>0</v>
      </c>
      <c r="AO18" s="374">
        <v>0</v>
      </c>
      <c r="AP18" s="374">
        <v>0</v>
      </c>
      <c r="AQ18" s="374">
        <v>0</v>
      </c>
      <c r="AR18" s="374">
        <v>0</v>
      </c>
    </row>
    <row r="19" spans="1:44" s="358" customFormat="1" ht="18" customHeight="1" x14ac:dyDescent="0.2">
      <c r="A19" s="358">
        <v>9</v>
      </c>
      <c r="B19" s="361">
        <v>11</v>
      </c>
      <c r="C19" s="375" t="s">
        <v>465</v>
      </c>
      <c r="D19" s="373">
        <f t="shared" si="1"/>
        <v>0</v>
      </c>
      <c r="E19" s="374">
        <v>0</v>
      </c>
      <c r="F19" s="374">
        <v>0</v>
      </c>
      <c r="G19" s="374">
        <v>0</v>
      </c>
      <c r="H19" s="374">
        <v>0</v>
      </c>
      <c r="I19" s="374">
        <v>0</v>
      </c>
      <c r="J19" s="374">
        <v>0</v>
      </c>
      <c r="K19" s="374">
        <v>0</v>
      </c>
      <c r="L19" s="374">
        <v>0</v>
      </c>
      <c r="M19" s="374">
        <v>0</v>
      </c>
      <c r="N19" s="374">
        <v>0</v>
      </c>
      <c r="O19" s="374">
        <v>0</v>
      </c>
      <c r="P19" s="374">
        <v>0</v>
      </c>
      <c r="Q19" s="374">
        <v>0</v>
      </c>
      <c r="R19" s="374">
        <v>0</v>
      </c>
      <c r="S19" s="374">
        <v>0</v>
      </c>
      <c r="T19" s="374">
        <v>0</v>
      </c>
      <c r="U19" s="374">
        <v>0</v>
      </c>
      <c r="V19" s="374">
        <v>0</v>
      </c>
      <c r="W19" s="374">
        <v>0</v>
      </c>
      <c r="X19" s="374">
        <v>0</v>
      </c>
      <c r="Y19" s="374">
        <v>0</v>
      </c>
      <c r="Z19" s="374">
        <v>0</v>
      </c>
      <c r="AA19" s="374">
        <v>0</v>
      </c>
      <c r="AB19" s="374">
        <v>0</v>
      </c>
      <c r="AC19" s="374">
        <v>0</v>
      </c>
      <c r="AD19" s="374">
        <v>0</v>
      </c>
      <c r="AE19" s="374">
        <v>0</v>
      </c>
      <c r="AF19" s="374">
        <v>0</v>
      </c>
      <c r="AG19" s="374">
        <v>0</v>
      </c>
      <c r="AH19" s="374">
        <v>0</v>
      </c>
      <c r="AI19" s="374">
        <v>0</v>
      </c>
      <c r="AJ19" s="374">
        <v>0</v>
      </c>
      <c r="AK19" s="374">
        <v>0</v>
      </c>
      <c r="AL19" s="374">
        <v>0</v>
      </c>
      <c r="AM19" s="374">
        <v>0</v>
      </c>
      <c r="AN19" s="374">
        <v>0</v>
      </c>
      <c r="AO19" s="374">
        <v>0</v>
      </c>
      <c r="AP19" s="374">
        <v>0</v>
      </c>
      <c r="AQ19" s="374">
        <v>0</v>
      </c>
      <c r="AR19" s="374">
        <v>0</v>
      </c>
    </row>
    <row r="20" spans="1:44" s="358" customFormat="1" ht="18" customHeight="1" x14ac:dyDescent="0.2">
      <c r="A20" s="358">
        <v>10</v>
      </c>
      <c r="B20" s="361">
        <v>12</v>
      </c>
      <c r="C20" s="375" t="s">
        <v>466</v>
      </c>
      <c r="D20" s="373">
        <f t="shared" si="1"/>
        <v>0</v>
      </c>
      <c r="E20" s="374">
        <v>0</v>
      </c>
      <c r="F20" s="374">
        <v>0</v>
      </c>
      <c r="G20" s="374">
        <v>0</v>
      </c>
      <c r="H20" s="374">
        <v>0</v>
      </c>
      <c r="I20" s="374">
        <v>0</v>
      </c>
      <c r="J20" s="374">
        <v>0</v>
      </c>
      <c r="K20" s="374">
        <v>0</v>
      </c>
      <c r="L20" s="374">
        <v>0</v>
      </c>
      <c r="M20" s="374">
        <v>0</v>
      </c>
      <c r="N20" s="374">
        <v>0</v>
      </c>
      <c r="O20" s="374">
        <v>0</v>
      </c>
      <c r="P20" s="374">
        <v>0</v>
      </c>
      <c r="Q20" s="374">
        <v>0</v>
      </c>
      <c r="R20" s="374">
        <v>0</v>
      </c>
      <c r="S20" s="374">
        <v>0</v>
      </c>
      <c r="T20" s="374">
        <v>0</v>
      </c>
      <c r="U20" s="374">
        <v>0</v>
      </c>
      <c r="V20" s="374">
        <v>0</v>
      </c>
      <c r="W20" s="374">
        <v>0</v>
      </c>
      <c r="X20" s="374">
        <v>0</v>
      </c>
      <c r="Y20" s="374">
        <v>0</v>
      </c>
      <c r="Z20" s="374">
        <v>0</v>
      </c>
      <c r="AA20" s="374">
        <v>0</v>
      </c>
      <c r="AB20" s="374">
        <v>0</v>
      </c>
      <c r="AC20" s="374">
        <v>0</v>
      </c>
      <c r="AD20" s="374">
        <v>0</v>
      </c>
      <c r="AE20" s="374">
        <v>0</v>
      </c>
      <c r="AF20" s="374">
        <v>0</v>
      </c>
      <c r="AG20" s="374">
        <v>0</v>
      </c>
      <c r="AH20" s="374">
        <v>0</v>
      </c>
      <c r="AI20" s="374">
        <v>0</v>
      </c>
      <c r="AJ20" s="374">
        <v>0</v>
      </c>
      <c r="AK20" s="374">
        <v>0</v>
      </c>
      <c r="AL20" s="374">
        <v>0</v>
      </c>
      <c r="AM20" s="374">
        <v>0</v>
      </c>
      <c r="AN20" s="374">
        <v>0</v>
      </c>
      <c r="AO20" s="374">
        <v>0</v>
      </c>
      <c r="AP20" s="374">
        <v>0</v>
      </c>
      <c r="AQ20" s="374">
        <v>0</v>
      </c>
      <c r="AR20" s="374">
        <v>0</v>
      </c>
    </row>
    <row r="21" spans="1:44" s="358" customFormat="1" ht="18" customHeight="1" x14ac:dyDescent="0.2">
      <c r="A21" s="358">
        <v>11</v>
      </c>
      <c r="B21" s="361">
        <v>13</v>
      </c>
      <c r="C21" s="375" t="s">
        <v>467</v>
      </c>
      <c r="D21" s="373">
        <f t="shared" si="1"/>
        <v>0</v>
      </c>
      <c r="E21" s="374">
        <v>0</v>
      </c>
      <c r="F21" s="374">
        <v>0</v>
      </c>
      <c r="G21" s="374">
        <v>0</v>
      </c>
      <c r="H21" s="374">
        <v>0</v>
      </c>
      <c r="I21" s="374">
        <v>0</v>
      </c>
      <c r="J21" s="374">
        <v>0</v>
      </c>
      <c r="K21" s="374">
        <v>0</v>
      </c>
      <c r="L21" s="374">
        <v>0</v>
      </c>
      <c r="M21" s="374">
        <v>0</v>
      </c>
      <c r="N21" s="374">
        <v>0</v>
      </c>
      <c r="O21" s="374">
        <v>0</v>
      </c>
      <c r="P21" s="374">
        <v>0</v>
      </c>
      <c r="Q21" s="374">
        <v>0</v>
      </c>
      <c r="R21" s="374">
        <v>0</v>
      </c>
      <c r="S21" s="374">
        <v>0</v>
      </c>
      <c r="T21" s="374">
        <v>0</v>
      </c>
      <c r="U21" s="374">
        <v>0</v>
      </c>
      <c r="V21" s="374">
        <v>0</v>
      </c>
      <c r="W21" s="374">
        <v>0</v>
      </c>
      <c r="X21" s="374">
        <v>0</v>
      </c>
      <c r="Y21" s="374">
        <v>0</v>
      </c>
      <c r="Z21" s="374">
        <v>0</v>
      </c>
      <c r="AA21" s="374">
        <v>0</v>
      </c>
      <c r="AB21" s="374">
        <v>0</v>
      </c>
      <c r="AC21" s="374">
        <v>0</v>
      </c>
      <c r="AD21" s="374">
        <v>0</v>
      </c>
      <c r="AE21" s="374">
        <v>0</v>
      </c>
      <c r="AF21" s="374">
        <v>0</v>
      </c>
      <c r="AG21" s="374">
        <v>0</v>
      </c>
      <c r="AH21" s="374">
        <v>0</v>
      </c>
      <c r="AI21" s="374">
        <v>0</v>
      </c>
      <c r="AJ21" s="374">
        <v>0</v>
      </c>
      <c r="AK21" s="374">
        <v>0</v>
      </c>
      <c r="AL21" s="374">
        <v>0</v>
      </c>
      <c r="AM21" s="374">
        <v>0</v>
      </c>
      <c r="AN21" s="374">
        <v>0</v>
      </c>
      <c r="AO21" s="374">
        <v>0</v>
      </c>
      <c r="AP21" s="374">
        <v>0</v>
      </c>
      <c r="AQ21" s="374">
        <v>0</v>
      </c>
      <c r="AR21" s="374">
        <v>0</v>
      </c>
    </row>
    <row r="22" spans="1:44" s="358" customFormat="1" ht="18" customHeight="1" x14ac:dyDescent="0.2">
      <c r="A22" s="358">
        <v>12</v>
      </c>
      <c r="B22" s="361">
        <v>14</v>
      </c>
      <c r="C22" s="375" t="s">
        <v>468</v>
      </c>
      <c r="D22" s="373">
        <f t="shared" si="1"/>
        <v>0</v>
      </c>
      <c r="E22" s="374">
        <v>0</v>
      </c>
      <c r="F22" s="374">
        <v>0</v>
      </c>
      <c r="G22" s="374">
        <v>0</v>
      </c>
      <c r="H22" s="374">
        <v>0</v>
      </c>
      <c r="I22" s="374">
        <v>0</v>
      </c>
      <c r="J22" s="374">
        <v>0</v>
      </c>
      <c r="K22" s="374">
        <v>0</v>
      </c>
      <c r="L22" s="374">
        <v>0</v>
      </c>
      <c r="M22" s="374">
        <v>0</v>
      </c>
      <c r="N22" s="374">
        <v>0</v>
      </c>
      <c r="O22" s="374">
        <v>0</v>
      </c>
      <c r="P22" s="374">
        <v>0</v>
      </c>
      <c r="Q22" s="374">
        <v>0</v>
      </c>
      <c r="R22" s="374">
        <v>0</v>
      </c>
      <c r="S22" s="374">
        <v>0</v>
      </c>
      <c r="T22" s="374">
        <v>0</v>
      </c>
      <c r="U22" s="374">
        <v>0</v>
      </c>
      <c r="V22" s="374">
        <v>0</v>
      </c>
      <c r="W22" s="374">
        <v>0</v>
      </c>
      <c r="X22" s="374">
        <v>0</v>
      </c>
      <c r="Y22" s="374">
        <v>0</v>
      </c>
      <c r="Z22" s="374">
        <v>0</v>
      </c>
      <c r="AA22" s="374">
        <v>0</v>
      </c>
      <c r="AB22" s="374">
        <v>0</v>
      </c>
      <c r="AC22" s="374">
        <v>0</v>
      </c>
      <c r="AD22" s="374">
        <v>0</v>
      </c>
      <c r="AE22" s="374">
        <v>0</v>
      </c>
      <c r="AF22" s="374">
        <v>0</v>
      </c>
      <c r="AG22" s="374">
        <v>0</v>
      </c>
      <c r="AH22" s="374">
        <v>0</v>
      </c>
      <c r="AI22" s="374">
        <v>0</v>
      </c>
      <c r="AJ22" s="374">
        <v>0</v>
      </c>
      <c r="AK22" s="374">
        <v>0</v>
      </c>
      <c r="AL22" s="374">
        <v>0</v>
      </c>
      <c r="AM22" s="374">
        <v>0</v>
      </c>
      <c r="AN22" s="374">
        <v>0</v>
      </c>
      <c r="AO22" s="374">
        <v>0</v>
      </c>
      <c r="AP22" s="374">
        <v>0</v>
      </c>
      <c r="AQ22" s="374">
        <v>0</v>
      </c>
      <c r="AR22" s="374">
        <v>0</v>
      </c>
    </row>
    <row r="23" spans="1:44" s="358" customFormat="1" x14ac:dyDescent="0.2">
      <c r="A23" s="358">
        <v>13</v>
      </c>
      <c r="B23" s="361">
        <v>15</v>
      </c>
      <c r="C23" s="367" t="s">
        <v>469</v>
      </c>
      <c r="D23" s="373">
        <f t="shared" si="1"/>
        <v>0</v>
      </c>
      <c r="E23" s="374">
        <v>0</v>
      </c>
      <c r="F23" s="374">
        <v>0</v>
      </c>
      <c r="G23" s="374">
        <v>0</v>
      </c>
      <c r="H23" s="374">
        <v>0</v>
      </c>
      <c r="I23" s="374">
        <v>0</v>
      </c>
      <c r="J23" s="374">
        <v>0</v>
      </c>
      <c r="K23" s="374">
        <v>0</v>
      </c>
      <c r="L23" s="374">
        <v>0</v>
      </c>
      <c r="M23" s="374">
        <v>0</v>
      </c>
      <c r="N23" s="374">
        <v>0</v>
      </c>
      <c r="O23" s="374">
        <v>0</v>
      </c>
      <c r="P23" s="374">
        <v>0</v>
      </c>
      <c r="Q23" s="374">
        <v>0</v>
      </c>
      <c r="R23" s="374">
        <v>0</v>
      </c>
      <c r="S23" s="374">
        <v>0</v>
      </c>
      <c r="T23" s="374">
        <v>0</v>
      </c>
      <c r="U23" s="374">
        <v>0</v>
      </c>
      <c r="V23" s="374">
        <v>0</v>
      </c>
      <c r="W23" s="374">
        <v>0</v>
      </c>
      <c r="X23" s="374">
        <v>0</v>
      </c>
      <c r="Y23" s="374">
        <v>0</v>
      </c>
      <c r="Z23" s="374">
        <v>0</v>
      </c>
      <c r="AA23" s="374">
        <v>0</v>
      </c>
      <c r="AB23" s="374">
        <v>0</v>
      </c>
      <c r="AC23" s="374">
        <v>0</v>
      </c>
      <c r="AD23" s="374">
        <v>0</v>
      </c>
      <c r="AE23" s="374">
        <v>0</v>
      </c>
      <c r="AF23" s="374">
        <v>0</v>
      </c>
      <c r="AG23" s="374">
        <v>0</v>
      </c>
      <c r="AH23" s="374">
        <v>0</v>
      </c>
      <c r="AI23" s="374">
        <v>0</v>
      </c>
      <c r="AJ23" s="374">
        <v>0</v>
      </c>
      <c r="AK23" s="374">
        <v>0</v>
      </c>
      <c r="AL23" s="374">
        <v>0</v>
      </c>
      <c r="AM23" s="374">
        <v>0</v>
      </c>
      <c r="AN23" s="374">
        <v>0</v>
      </c>
      <c r="AO23" s="374">
        <v>0</v>
      </c>
      <c r="AP23" s="374">
        <v>0</v>
      </c>
      <c r="AQ23" s="374">
        <v>0</v>
      </c>
      <c r="AR23" s="374">
        <v>0</v>
      </c>
    </row>
    <row r="24" spans="1:44" s="358" customFormat="1" ht="22.5" x14ac:dyDescent="0.2">
      <c r="A24" s="358">
        <v>23</v>
      </c>
      <c r="B24" s="361">
        <v>16</v>
      </c>
      <c r="C24" s="372" t="s">
        <v>470</v>
      </c>
      <c r="D24" s="373">
        <f t="shared" si="1"/>
        <v>0</v>
      </c>
      <c r="E24" s="374">
        <v>0</v>
      </c>
      <c r="F24" s="374">
        <v>0</v>
      </c>
      <c r="G24" s="374">
        <v>0</v>
      </c>
      <c r="H24" s="374">
        <v>0</v>
      </c>
      <c r="I24" s="374">
        <v>0</v>
      </c>
      <c r="J24" s="374">
        <v>0</v>
      </c>
      <c r="K24" s="374">
        <v>0</v>
      </c>
      <c r="L24" s="374">
        <v>0</v>
      </c>
      <c r="M24" s="374">
        <v>0</v>
      </c>
      <c r="N24" s="374">
        <v>0</v>
      </c>
      <c r="O24" s="374">
        <v>0</v>
      </c>
      <c r="P24" s="374">
        <v>0</v>
      </c>
      <c r="Q24" s="374">
        <v>0</v>
      </c>
      <c r="R24" s="374">
        <v>0</v>
      </c>
      <c r="S24" s="374">
        <v>0</v>
      </c>
      <c r="T24" s="374">
        <v>0</v>
      </c>
      <c r="U24" s="374">
        <v>0</v>
      </c>
      <c r="V24" s="374">
        <v>0</v>
      </c>
      <c r="W24" s="374">
        <v>0</v>
      </c>
      <c r="X24" s="374">
        <v>0</v>
      </c>
      <c r="Y24" s="374">
        <v>0</v>
      </c>
      <c r="Z24" s="374">
        <v>0</v>
      </c>
      <c r="AA24" s="374">
        <v>0</v>
      </c>
      <c r="AB24" s="374">
        <v>0</v>
      </c>
      <c r="AC24" s="374">
        <v>0</v>
      </c>
      <c r="AD24" s="374">
        <v>0</v>
      </c>
      <c r="AE24" s="374">
        <v>0</v>
      </c>
      <c r="AF24" s="374">
        <v>0</v>
      </c>
      <c r="AG24" s="374">
        <v>0</v>
      </c>
      <c r="AH24" s="374">
        <v>0</v>
      </c>
      <c r="AI24" s="374">
        <v>0</v>
      </c>
      <c r="AJ24" s="374">
        <v>0</v>
      </c>
      <c r="AK24" s="374">
        <v>0</v>
      </c>
      <c r="AL24" s="374">
        <v>0</v>
      </c>
      <c r="AM24" s="374">
        <v>0</v>
      </c>
      <c r="AN24" s="374">
        <v>0</v>
      </c>
      <c r="AO24" s="374">
        <v>0</v>
      </c>
      <c r="AP24" s="374">
        <v>0</v>
      </c>
      <c r="AQ24" s="374">
        <v>0</v>
      </c>
      <c r="AR24" s="374">
        <v>0</v>
      </c>
    </row>
    <row r="25" spans="1:44" s="358" customFormat="1" x14ac:dyDescent="0.2">
      <c r="A25" s="358">
        <v>24</v>
      </c>
      <c r="B25" s="361">
        <v>17</v>
      </c>
      <c r="C25" s="372" t="s">
        <v>471</v>
      </c>
      <c r="D25" s="373">
        <f t="shared" si="1"/>
        <v>0</v>
      </c>
      <c r="E25" s="374">
        <v>0</v>
      </c>
      <c r="F25" s="374">
        <v>0</v>
      </c>
      <c r="G25" s="374">
        <v>0</v>
      </c>
      <c r="H25" s="374">
        <v>0</v>
      </c>
      <c r="I25" s="374">
        <v>0</v>
      </c>
      <c r="J25" s="374">
        <v>0</v>
      </c>
      <c r="K25" s="374">
        <v>0</v>
      </c>
      <c r="L25" s="374">
        <v>0</v>
      </c>
      <c r="M25" s="374">
        <v>0</v>
      </c>
      <c r="N25" s="374">
        <v>0</v>
      </c>
      <c r="O25" s="374">
        <v>0</v>
      </c>
      <c r="P25" s="374">
        <v>0</v>
      </c>
      <c r="Q25" s="374">
        <v>0</v>
      </c>
      <c r="R25" s="374">
        <v>0</v>
      </c>
      <c r="S25" s="374">
        <v>0</v>
      </c>
      <c r="T25" s="374">
        <v>0</v>
      </c>
      <c r="U25" s="374">
        <v>0</v>
      </c>
      <c r="V25" s="374">
        <v>0</v>
      </c>
      <c r="W25" s="374">
        <v>0</v>
      </c>
      <c r="X25" s="374">
        <v>0</v>
      </c>
      <c r="Y25" s="374">
        <v>0</v>
      </c>
      <c r="Z25" s="374">
        <v>0</v>
      </c>
      <c r="AA25" s="374">
        <v>0</v>
      </c>
      <c r="AB25" s="374">
        <v>0</v>
      </c>
      <c r="AC25" s="374">
        <v>0</v>
      </c>
      <c r="AD25" s="374">
        <v>0</v>
      </c>
      <c r="AE25" s="374">
        <v>0</v>
      </c>
      <c r="AF25" s="374">
        <v>0</v>
      </c>
      <c r="AG25" s="374">
        <v>0</v>
      </c>
      <c r="AH25" s="374">
        <v>0</v>
      </c>
      <c r="AI25" s="374">
        <v>0</v>
      </c>
      <c r="AJ25" s="374">
        <v>0</v>
      </c>
      <c r="AK25" s="374">
        <v>0</v>
      </c>
      <c r="AL25" s="374">
        <v>0</v>
      </c>
      <c r="AM25" s="374">
        <v>0</v>
      </c>
      <c r="AN25" s="374">
        <v>0</v>
      </c>
      <c r="AO25" s="374">
        <v>0</v>
      </c>
      <c r="AP25" s="374">
        <v>0</v>
      </c>
      <c r="AQ25" s="374">
        <v>0</v>
      </c>
      <c r="AR25" s="374">
        <v>0</v>
      </c>
    </row>
    <row r="26" spans="1:44" s="358" customFormat="1" x14ac:dyDescent="0.2">
      <c r="A26" s="358">
        <v>25</v>
      </c>
      <c r="B26" s="361">
        <v>18</v>
      </c>
      <c r="C26" s="372" t="s">
        <v>472</v>
      </c>
      <c r="D26" s="373">
        <f t="shared" si="1"/>
        <v>0</v>
      </c>
      <c r="E26" s="374">
        <v>0</v>
      </c>
      <c r="F26" s="374">
        <v>0</v>
      </c>
      <c r="G26" s="374">
        <v>0</v>
      </c>
      <c r="H26" s="374">
        <v>0</v>
      </c>
      <c r="I26" s="374">
        <v>0</v>
      </c>
      <c r="J26" s="374">
        <v>0</v>
      </c>
      <c r="K26" s="374">
        <v>0</v>
      </c>
      <c r="L26" s="374">
        <v>0</v>
      </c>
      <c r="M26" s="374">
        <v>0</v>
      </c>
      <c r="N26" s="374">
        <v>0</v>
      </c>
      <c r="O26" s="374">
        <v>0</v>
      </c>
      <c r="P26" s="374">
        <v>0</v>
      </c>
      <c r="Q26" s="374">
        <v>0</v>
      </c>
      <c r="R26" s="374">
        <v>0</v>
      </c>
      <c r="S26" s="374">
        <v>0</v>
      </c>
      <c r="T26" s="374">
        <v>0</v>
      </c>
      <c r="U26" s="374">
        <v>0</v>
      </c>
      <c r="V26" s="374">
        <v>0</v>
      </c>
      <c r="W26" s="374">
        <v>0</v>
      </c>
      <c r="X26" s="374">
        <v>0</v>
      </c>
      <c r="Y26" s="374">
        <v>0</v>
      </c>
      <c r="Z26" s="374">
        <v>0</v>
      </c>
      <c r="AA26" s="374">
        <v>0</v>
      </c>
      <c r="AB26" s="374">
        <v>0</v>
      </c>
      <c r="AC26" s="374">
        <v>0</v>
      </c>
      <c r="AD26" s="374">
        <v>0</v>
      </c>
      <c r="AE26" s="374">
        <v>0</v>
      </c>
      <c r="AF26" s="374">
        <v>0</v>
      </c>
      <c r="AG26" s="374">
        <v>0</v>
      </c>
      <c r="AH26" s="374">
        <v>0</v>
      </c>
      <c r="AI26" s="374">
        <v>0</v>
      </c>
      <c r="AJ26" s="374">
        <v>0</v>
      </c>
      <c r="AK26" s="374">
        <v>0</v>
      </c>
      <c r="AL26" s="374">
        <v>0</v>
      </c>
      <c r="AM26" s="374">
        <v>0</v>
      </c>
      <c r="AN26" s="374">
        <v>0</v>
      </c>
      <c r="AO26" s="374">
        <v>0</v>
      </c>
      <c r="AP26" s="374">
        <v>0</v>
      </c>
      <c r="AQ26" s="374">
        <v>0</v>
      </c>
      <c r="AR26" s="374">
        <v>0</v>
      </c>
    </row>
    <row r="27" spans="1:44" s="358" customFormat="1" x14ac:dyDescent="0.2">
      <c r="A27" s="358">
        <v>26</v>
      </c>
      <c r="B27" s="361">
        <v>19</v>
      </c>
      <c r="C27" s="372" t="s">
        <v>473</v>
      </c>
      <c r="D27" s="373">
        <f t="shared" si="1"/>
        <v>0</v>
      </c>
      <c r="E27" s="374">
        <v>0</v>
      </c>
      <c r="F27" s="374">
        <v>0</v>
      </c>
      <c r="G27" s="374">
        <v>0</v>
      </c>
      <c r="H27" s="374">
        <v>0</v>
      </c>
      <c r="I27" s="374">
        <v>0</v>
      </c>
      <c r="J27" s="374">
        <v>0</v>
      </c>
      <c r="K27" s="374">
        <v>0</v>
      </c>
      <c r="L27" s="374">
        <v>0</v>
      </c>
      <c r="M27" s="374">
        <v>0</v>
      </c>
      <c r="N27" s="374">
        <v>0</v>
      </c>
      <c r="O27" s="374">
        <v>0</v>
      </c>
      <c r="P27" s="374">
        <v>0</v>
      </c>
      <c r="Q27" s="374">
        <v>0</v>
      </c>
      <c r="R27" s="374">
        <v>0</v>
      </c>
      <c r="S27" s="374">
        <v>0</v>
      </c>
      <c r="T27" s="374">
        <v>0</v>
      </c>
      <c r="U27" s="374">
        <v>0</v>
      </c>
      <c r="V27" s="374">
        <v>0</v>
      </c>
      <c r="W27" s="374">
        <v>0</v>
      </c>
      <c r="X27" s="374">
        <v>0</v>
      </c>
      <c r="Y27" s="374">
        <v>0</v>
      </c>
      <c r="Z27" s="374">
        <v>0</v>
      </c>
      <c r="AA27" s="374">
        <v>0</v>
      </c>
      <c r="AB27" s="374">
        <v>0</v>
      </c>
      <c r="AC27" s="374">
        <v>0</v>
      </c>
      <c r="AD27" s="374">
        <v>0</v>
      </c>
      <c r="AE27" s="374">
        <v>0</v>
      </c>
      <c r="AF27" s="374">
        <v>0</v>
      </c>
      <c r="AG27" s="374">
        <v>0</v>
      </c>
      <c r="AH27" s="374">
        <v>0</v>
      </c>
      <c r="AI27" s="374">
        <v>0</v>
      </c>
      <c r="AJ27" s="374">
        <v>0</v>
      </c>
      <c r="AK27" s="374">
        <v>0</v>
      </c>
      <c r="AL27" s="374">
        <v>0</v>
      </c>
      <c r="AM27" s="374">
        <v>0</v>
      </c>
      <c r="AN27" s="374">
        <v>0</v>
      </c>
      <c r="AO27" s="374">
        <v>0</v>
      </c>
      <c r="AP27" s="374">
        <v>0</v>
      </c>
      <c r="AQ27" s="374">
        <v>0</v>
      </c>
      <c r="AR27" s="374">
        <v>0</v>
      </c>
    </row>
    <row r="28" spans="1:44" s="376" customFormat="1" ht="33.75" x14ac:dyDescent="0.2">
      <c r="A28" s="376">
        <v>20</v>
      </c>
      <c r="B28" s="377">
        <v>20</v>
      </c>
      <c r="C28" s="375" t="s">
        <v>474</v>
      </c>
      <c r="D28" s="378">
        <f t="shared" si="1"/>
        <v>0</v>
      </c>
      <c r="E28" s="379">
        <v>0</v>
      </c>
      <c r="F28" s="379">
        <v>0</v>
      </c>
      <c r="G28" s="379">
        <v>0</v>
      </c>
      <c r="H28" s="379">
        <v>0</v>
      </c>
      <c r="I28" s="379">
        <v>0</v>
      </c>
      <c r="J28" s="379">
        <v>0</v>
      </c>
      <c r="K28" s="379">
        <v>0</v>
      </c>
      <c r="L28" s="379">
        <v>0</v>
      </c>
      <c r="M28" s="379">
        <v>0</v>
      </c>
      <c r="N28" s="379">
        <v>0</v>
      </c>
      <c r="O28" s="379">
        <v>0</v>
      </c>
      <c r="P28" s="379">
        <v>0</v>
      </c>
      <c r="Q28" s="379">
        <v>0</v>
      </c>
      <c r="R28" s="379">
        <v>0</v>
      </c>
      <c r="S28" s="379">
        <v>0</v>
      </c>
      <c r="T28" s="379">
        <v>0</v>
      </c>
      <c r="U28" s="379">
        <v>0</v>
      </c>
      <c r="V28" s="379">
        <v>0</v>
      </c>
      <c r="W28" s="379">
        <v>0</v>
      </c>
      <c r="X28" s="379">
        <v>0</v>
      </c>
      <c r="Y28" s="379">
        <v>0</v>
      </c>
      <c r="Z28" s="379">
        <v>0</v>
      </c>
      <c r="AA28" s="379">
        <v>0</v>
      </c>
      <c r="AB28" s="379">
        <v>0</v>
      </c>
      <c r="AC28" s="379">
        <v>0</v>
      </c>
      <c r="AD28" s="379">
        <v>0</v>
      </c>
      <c r="AE28" s="379">
        <v>0</v>
      </c>
      <c r="AF28" s="379">
        <v>0</v>
      </c>
      <c r="AG28" s="379">
        <v>0</v>
      </c>
      <c r="AH28" s="379">
        <v>0</v>
      </c>
      <c r="AI28" s="379">
        <v>0</v>
      </c>
      <c r="AJ28" s="379">
        <v>0</v>
      </c>
      <c r="AK28" s="379">
        <v>0</v>
      </c>
      <c r="AL28" s="379">
        <v>0</v>
      </c>
      <c r="AM28" s="379">
        <v>0</v>
      </c>
      <c r="AN28" s="379">
        <v>0</v>
      </c>
      <c r="AO28" s="379">
        <v>0</v>
      </c>
      <c r="AP28" s="379">
        <v>0</v>
      </c>
      <c r="AQ28" s="379">
        <v>0</v>
      </c>
      <c r="AR28" s="379">
        <v>0</v>
      </c>
    </row>
    <row r="29" spans="1:44" s="376" customFormat="1" ht="22.5" x14ac:dyDescent="0.2">
      <c r="A29" s="376">
        <v>21</v>
      </c>
      <c r="B29" s="377">
        <v>21</v>
      </c>
      <c r="C29" s="375" t="s">
        <v>475</v>
      </c>
      <c r="D29" s="378">
        <f t="shared" si="1"/>
        <v>0</v>
      </c>
      <c r="E29" s="379">
        <v>0</v>
      </c>
      <c r="F29" s="379">
        <v>0</v>
      </c>
      <c r="G29" s="379">
        <v>0</v>
      </c>
      <c r="H29" s="379">
        <v>0</v>
      </c>
      <c r="I29" s="379">
        <v>0</v>
      </c>
      <c r="J29" s="379">
        <v>0</v>
      </c>
      <c r="K29" s="379">
        <v>0</v>
      </c>
      <c r="L29" s="379">
        <v>0</v>
      </c>
      <c r="M29" s="379">
        <v>0</v>
      </c>
      <c r="N29" s="379">
        <v>0</v>
      </c>
      <c r="O29" s="379">
        <v>0</v>
      </c>
      <c r="P29" s="379">
        <v>0</v>
      </c>
      <c r="Q29" s="379">
        <v>0</v>
      </c>
      <c r="R29" s="379">
        <v>0</v>
      </c>
      <c r="S29" s="379">
        <v>0</v>
      </c>
      <c r="T29" s="379">
        <v>0</v>
      </c>
      <c r="U29" s="379">
        <v>0</v>
      </c>
      <c r="V29" s="379">
        <v>0</v>
      </c>
      <c r="W29" s="379">
        <v>0</v>
      </c>
      <c r="X29" s="379">
        <v>0</v>
      </c>
      <c r="Y29" s="379">
        <v>0</v>
      </c>
      <c r="Z29" s="379">
        <v>0</v>
      </c>
      <c r="AA29" s="379">
        <v>0</v>
      </c>
      <c r="AB29" s="379">
        <v>0</v>
      </c>
      <c r="AC29" s="379">
        <v>0</v>
      </c>
      <c r="AD29" s="379">
        <v>0</v>
      </c>
      <c r="AE29" s="379">
        <v>0</v>
      </c>
      <c r="AF29" s="379">
        <v>0</v>
      </c>
      <c r="AG29" s="379">
        <v>0</v>
      </c>
      <c r="AH29" s="379">
        <v>0</v>
      </c>
      <c r="AI29" s="379">
        <v>0</v>
      </c>
      <c r="AJ29" s="379">
        <v>0</v>
      </c>
      <c r="AK29" s="379">
        <v>0</v>
      </c>
      <c r="AL29" s="379">
        <v>0</v>
      </c>
      <c r="AM29" s="379">
        <v>0</v>
      </c>
      <c r="AN29" s="379">
        <v>0</v>
      </c>
      <c r="AO29" s="379">
        <v>0</v>
      </c>
      <c r="AP29" s="379">
        <v>0</v>
      </c>
      <c r="AQ29" s="379">
        <v>0</v>
      </c>
      <c r="AR29" s="379">
        <v>0</v>
      </c>
    </row>
    <row r="30" spans="1:44" s="358" customFormat="1" ht="39" customHeight="1" x14ac:dyDescent="0.2">
      <c r="A30" s="358">
        <v>14</v>
      </c>
      <c r="B30" s="361">
        <v>22</v>
      </c>
      <c r="C30" s="375" t="s">
        <v>476</v>
      </c>
      <c r="D30" s="373">
        <f t="shared" si="1"/>
        <v>0</v>
      </c>
      <c r="E30" s="374">
        <v>0</v>
      </c>
      <c r="F30" s="374">
        <v>0</v>
      </c>
      <c r="G30" s="374">
        <v>0</v>
      </c>
      <c r="H30" s="374">
        <v>0</v>
      </c>
      <c r="I30" s="374">
        <v>0</v>
      </c>
      <c r="J30" s="374">
        <v>0</v>
      </c>
      <c r="K30" s="374">
        <v>0</v>
      </c>
      <c r="L30" s="374">
        <v>0</v>
      </c>
      <c r="M30" s="374">
        <v>0</v>
      </c>
      <c r="N30" s="374">
        <v>0</v>
      </c>
      <c r="O30" s="374">
        <v>0</v>
      </c>
      <c r="P30" s="374">
        <v>0</v>
      </c>
      <c r="Q30" s="374">
        <v>0</v>
      </c>
      <c r="R30" s="374">
        <v>0</v>
      </c>
      <c r="S30" s="374">
        <v>0</v>
      </c>
      <c r="T30" s="374">
        <v>0</v>
      </c>
      <c r="U30" s="374">
        <v>0</v>
      </c>
      <c r="V30" s="374">
        <v>0</v>
      </c>
      <c r="W30" s="374">
        <v>0</v>
      </c>
      <c r="X30" s="374">
        <v>0</v>
      </c>
      <c r="Y30" s="374">
        <v>0</v>
      </c>
      <c r="Z30" s="374">
        <v>0</v>
      </c>
      <c r="AA30" s="374">
        <v>0</v>
      </c>
      <c r="AB30" s="374">
        <v>0</v>
      </c>
      <c r="AC30" s="374">
        <v>0</v>
      </c>
      <c r="AD30" s="374">
        <v>0</v>
      </c>
      <c r="AE30" s="374">
        <v>0</v>
      </c>
      <c r="AF30" s="374">
        <v>0</v>
      </c>
      <c r="AG30" s="374">
        <v>0</v>
      </c>
      <c r="AH30" s="374">
        <v>0</v>
      </c>
      <c r="AI30" s="374">
        <v>0</v>
      </c>
      <c r="AJ30" s="374">
        <v>0</v>
      </c>
      <c r="AK30" s="374">
        <v>0</v>
      </c>
      <c r="AL30" s="374">
        <v>0</v>
      </c>
      <c r="AM30" s="374">
        <v>0</v>
      </c>
      <c r="AN30" s="374">
        <v>0</v>
      </c>
      <c r="AO30" s="374">
        <v>0</v>
      </c>
      <c r="AP30" s="374">
        <v>0</v>
      </c>
      <c r="AQ30" s="374">
        <v>0</v>
      </c>
      <c r="AR30" s="374">
        <v>0</v>
      </c>
    </row>
    <row r="31" spans="1:44" s="358" customFormat="1" ht="22.5" x14ac:dyDescent="0.2">
      <c r="A31" s="358">
        <v>15</v>
      </c>
      <c r="B31" s="361">
        <v>23</v>
      </c>
      <c r="C31" s="375" t="s">
        <v>477</v>
      </c>
      <c r="D31" s="373">
        <f t="shared" si="1"/>
        <v>0</v>
      </c>
      <c r="E31" s="374">
        <v>0</v>
      </c>
      <c r="F31" s="374">
        <v>0</v>
      </c>
      <c r="G31" s="374">
        <v>0</v>
      </c>
      <c r="H31" s="374">
        <v>0</v>
      </c>
      <c r="I31" s="374">
        <v>0</v>
      </c>
      <c r="J31" s="374">
        <v>0</v>
      </c>
      <c r="K31" s="374">
        <v>0</v>
      </c>
      <c r="L31" s="374">
        <v>0</v>
      </c>
      <c r="M31" s="374">
        <v>0</v>
      </c>
      <c r="N31" s="374">
        <v>0</v>
      </c>
      <c r="O31" s="374">
        <v>0</v>
      </c>
      <c r="P31" s="374">
        <v>0</v>
      </c>
      <c r="Q31" s="374">
        <v>0</v>
      </c>
      <c r="R31" s="374">
        <v>0</v>
      </c>
      <c r="S31" s="374">
        <v>0</v>
      </c>
      <c r="T31" s="374">
        <v>0</v>
      </c>
      <c r="U31" s="374">
        <v>0</v>
      </c>
      <c r="V31" s="374">
        <v>0</v>
      </c>
      <c r="W31" s="374">
        <v>0</v>
      </c>
      <c r="X31" s="374">
        <v>0</v>
      </c>
      <c r="Y31" s="374">
        <v>0</v>
      </c>
      <c r="Z31" s="374">
        <v>0</v>
      </c>
      <c r="AA31" s="374">
        <v>0</v>
      </c>
      <c r="AB31" s="374">
        <v>0</v>
      </c>
      <c r="AC31" s="374">
        <v>0</v>
      </c>
      <c r="AD31" s="374">
        <v>0</v>
      </c>
      <c r="AE31" s="374">
        <v>0</v>
      </c>
      <c r="AF31" s="374">
        <v>0</v>
      </c>
      <c r="AG31" s="374">
        <v>0</v>
      </c>
      <c r="AH31" s="374">
        <v>0</v>
      </c>
      <c r="AI31" s="374">
        <v>0</v>
      </c>
      <c r="AJ31" s="374">
        <v>0</v>
      </c>
      <c r="AK31" s="374">
        <v>0</v>
      </c>
      <c r="AL31" s="374">
        <v>0</v>
      </c>
      <c r="AM31" s="374">
        <v>0</v>
      </c>
      <c r="AN31" s="374">
        <v>0</v>
      </c>
      <c r="AO31" s="374">
        <v>0</v>
      </c>
      <c r="AP31" s="374">
        <v>0</v>
      </c>
      <c r="AQ31" s="374">
        <v>0</v>
      </c>
      <c r="AR31" s="374">
        <v>0</v>
      </c>
    </row>
    <row r="32" spans="1:44" s="358" customFormat="1" x14ac:dyDescent="0.2">
      <c r="A32" s="358">
        <v>16</v>
      </c>
      <c r="B32" s="361">
        <v>24</v>
      </c>
      <c r="C32" s="375" t="s">
        <v>478</v>
      </c>
      <c r="D32" s="373">
        <f t="shared" si="1"/>
        <v>0</v>
      </c>
      <c r="E32" s="374">
        <v>0</v>
      </c>
      <c r="F32" s="374">
        <v>0</v>
      </c>
      <c r="G32" s="374">
        <v>0</v>
      </c>
      <c r="H32" s="374">
        <v>0</v>
      </c>
      <c r="I32" s="374">
        <v>0</v>
      </c>
      <c r="J32" s="374">
        <v>0</v>
      </c>
      <c r="K32" s="374">
        <v>0</v>
      </c>
      <c r="L32" s="374">
        <v>0</v>
      </c>
      <c r="M32" s="374">
        <v>0</v>
      </c>
      <c r="N32" s="374">
        <v>0</v>
      </c>
      <c r="O32" s="374">
        <v>0</v>
      </c>
      <c r="P32" s="374">
        <v>0</v>
      </c>
      <c r="Q32" s="374">
        <v>0</v>
      </c>
      <c r="R32" s="374">
        <v>0</v>
      </c>
      <c r="S32" s="374">
        <v>0</v>
      </c>
      <c r="T32" s="374">
        <v>0</v>
      </c>
      <c r="U32" s="374">
        <v>0</v>
      </c>
      <c r="V32" s="374">
        <v>0</v>
      </c>
      <c r="W32" s="374">
        <v>0</v>
      </c>
      <c r="X32" s="374">
        <v>0</v>
      </c>
      <c r="Y32" s="374">
        <v>0</v>
      </c>
      <c r="Z32" s="374">
        <v>0</v>
      </c>
      <c r="AA32" s="374">
        <v>0</v>
      </c>
      <c r="AB32" s="374">
        <v>0</v>
      </c>
      <c r="AC32" s="374">
        <v>0</v>
      </c>
      <c r="AD32" s="374">
        <v>0</v>
      </c>
      <c r="AE32" s="374">
        <v>0</v>
      </c>
      <c r="AF32" s="374">
        <v>0</v>
      </c>
      <c r="AG32" s="374">
        <v>0</v>
      </c>
      <c r="AH32" s="374">
        <v>0</v>
      </c>
      <c r="AI32" s="374">
        <v>0</v>
      </c>
      <c r="AJ32" s="374">
        <v>0</v>
      </c>
      <c r="AK32" s="374">
        <v>0</v>
      </c>
      <c r="AL32" s="374">
        <v>0</v>
      </c>
      <c r="AM32" s="374">
        <v>0</v>
      </c>
      <c r="AN32" s="374">
        <v>0</v>
      </c>
      <c r="AO32" s="374">
        <v>0</v>
      </c>
      <c r="AP32" s="374">
        <v>0</v>
      </c>
      <c r="AQ32" s="374">
        <v>0</v>
      </c>
      <c r="AR32" s="374">
        <v>0</v>
      </c>
    </row>
    <row r="33" spans="1:44" s="358" customFormat="1" ht="22.5" x14ac:dyDescent="0.2">
      <c r="A33" s="358">
        <v>17</v>
      </c>
      <c r="B33" s="361">
        <v>25</v>
      </c>
      <c r="C33" s="375" t="s">
        <v>479</v>
      </c>
      <c r="D33" s="373">
        <f t="shared" si="1"/>
        <v>0</v>
      </c>
      <c r="E33" s="374">
        <v>0</v>
      </c>
      <c r="F33" s="374">
        <v>0</v>
      </c>
      <c r="G33" s="374">
        <v>0</v>
      </c>
      <c r="H33" s="374">
        <v>0</v>
      </c>
      <c r="I33" s="374">
        <v>0</v>
      </c>
      <c r="J33" s="374">
        <v>0</v>
      </c>
      <c r="K33" s="374">
        <v>0</v>
      </c>
      <c r="L33" s="374">
        <v>0</v>
      </c>
      <c r="M33" s="374">
        <v>0</v>
      </c>
      <c r="N33" s="374">
        <v>0</v>
      </c>
      <c r="O33" s="374">
        <v>0</v>
      </c>
      <c r="P33" s="374">
        <v>0</v>
      </c>
      <c r="Q33" s="374">
        <v>0</v>
      </c>
      <c r="R33" s="374">
        <v>0</v>
      </c>
      <c r="S33" s="374">
        <v>0</v>
      </c>
      <c r="T33" s="374">
        <v>0</v>
      </c>
      <c r="U33" s="374">
        <v>0</v>
      </c>
      <c r="V33" s="374">
        <v>0</v>
      </c>
      <c r="W33" s="374">
        <v>0</v>
      </c>
      <c r="X33" s="374">
        <v>0</v>
      </c>
      <c r="Y33" s="374">
        <v>0</v>
      </c>
      <c r="Z33" s="374">
        <v>0</v>
      </c>
      <c r="AA33" s="374">
        <v>0</v>
      </c>
      <c r="AB33" s="374">
        <v>0</v>
      </c>
      <c r="AC33" s="374">
        <v>0</v>
      </c>
      <c r="AD33" s="374">
        <v>0</v>
      </c>
      <c r="AE33" s="374">
        <v>0</v>
      </c>
      <c r="AF33" s="374">
        <v>0</v>
      </c>
      <c r="AG33" s="374">
        <v>0</v>
      </c>
      <c r="AH33" s="374">
        <v>0</v>
      </c>
      <c r="AI33" s="374">
        <v>0</v>
      </c>
      <c r="AJ33" s="374">
        <v>0</v>
      </c>
      <c r="AK33" s="374">
        <v>0</v>
      </c>
      <c r="AL33" s="374">
        <v>0</v>
      </c>
      <c r="AM33" s="374">
        <v>0</v>
      </c>
      <c r="AN33" s="374">
        <v>0</v>
      </c>
      <c r="AO33" s="374">
        <v>0</v>
      </c>
      <c r="AP33" s="374">
        <v>0</v>
      </c>
      <c r="AQ33" s="374">
        <v>0</v>
      </c>
      <c r="AR33" s="374">
        <v>0</v>
      </c>
    </row>
    <row r="34" spans="1:44" s="358" customFormat="1" ht="33.75" x14ac:dyDescent="0.2">
      <c r="A34" s="358">
        <v>18</v>
      </c>
      <c r="B34" s="361">
        <v>26</v>
      </c>
      <c r="C34" s="375" t="s">
        <v>480</v>
      </c>
      <c r="D34" s="373">
        <f t="shared" si="1"/>
        <v>0</v>
      </c>
      <c r="E34" s="374">
        <v>0</v>
      </c>
      <c r="F34" s="374">
        <v>0</v>
      </c>
      <c r="G34" s="374">
        <v>0</v>
      </c>
      <c r="H34" s="374">
        <v>0</v>
      </c>
      <c r="I34" s="374">
        <v>0</v>
      </c>
      <c r="J34" s="374">
        <v>0</v>
      </c>
      <c r="K34" s="374">
        <v>0</v>
      </c>
      <c r="L34" s="374">
        <v>0</v>
      </c>
      <c r="M34" s="374">
        <v>0</v>
      </c>
      <c r="N34" s="374">
        <v>0</v>
      </c>
      <c r="O34" s="374">
        <v>0</v>
      </c>
      <c r="P34" s="374">
        <v>0</v>
      </c>
      <c r="Q34" s="374">
        <v>0</v>
      </c>
      <c r="R34" s="374">
        <v>0</v>
      </c>
      <c r="S34" s="374">
        <v>0</v>
      </c>
      <c r="T34" s="374">
        <v>0</v>
      </c>
      <c r="U34" s="374">
        <v>0</v>
      </c>
      <c r="V34" s="374">
        <v>0</v>
      </c>
      <c r="W34" s="374">
        <v>0</v>
      </c>
      <c r="X34" s="374">
        <v>0</v>
      </c>
      <c r="Y34" s="374">
        <v>0</v>
      </c>
      <c r="Z34" s="374">
        <v>0</v>
      </c>
      <c r="AA34" s="374">
        <v>0</v>
      </c>
      <c r="AB34" s="374">
        <v>0</v>
      </c>
      <c r="AC34" s="374">
        <v>0</v>
      </c>
      <c r="AD34" s="374">
        <v>0</v>
      </c>
      <c r="AE34" s="374">
        <v>0</v>
      </c>
      <c r="AF34" s="374">
        <v>0</v>
      </c>
      <c r="AG34" s="374">
        <v>0</v>
      </c>
      <c r="AH34" s="374">
        <v>0</v>
      </c>
      <c r="AI34" s="374">
        <v>0</v>
      </c>
      <c r="AJ34" s="374">
        <v>0</v>
      </c>
      <c r="AK34" s="374">
        <v>0</v>
      </c>
      <c r="AL34" s="374">
        <v>0</v>
      </c>
      <c r="AM34" s="374">
        <v>0</v>
      </c>
      <c r="AN34" s="374">
        <v>0</v>
      </c>
      <c r="AO34" s="374">
        <v>0</v>
      </c>
      <c r="AP34" s="374">
        <v>0</v>
      </c>
      <c r="AQ34" s="374">
        <v>0</v>
      </c>
      <c r="AR34" s="374">
        <v>0</v>
      </c>
    </row>
    <row r="35" spans="1:44" s="358" customFormat="1" ht="33.75" x14ac:dyDescent="0.2">
      <c r="A35" s="358">
        <v>19</v>
      </c>
      <c r="B35" s="361">
        <v>27</v>
      </c>
      <c r="C35" s="375" t="s">
        <v>481</v>
      </c>
      <c r="D35" s="373">
        <f t="shared" si="1"/>
        <v>0</v>
      </c>
      <c r="E35" s="374">
        <v>0</v>
      </c>
      <c r="F35" s="374">
        <v>0</v>
      </c>
      <c r="G35" s="374">
        <v>0</v>
      </c>
      <c r="H35" s="374">
        <v>0</v>
      </c>
      <c r="I35" s="374">
        <v>0</v>
      </c>
      <c r="J35" s="374">
        <v>0</v>
      </c>
      <c r="K35" s="374">
        <v>0</v>
      </c>
      <c r="L35" s="374">
        <v>0</v>
      </c>
      <c r="M35" s="374">
        <v>0</v>
      </c>
      <c r="N35" s="374">
        <v>0</v>
      </c>
      <c r="O35" s="374">
        <v>0</v>
      </c>
      <c r="P35" s="374">
        <v>0</v>
      </c>
      <c r="Q35" s="374">
        <v>0</v>
      </c>
      <c r="R35" s="374">
        <v>0</v>
      </c>
      <c r="S35" s="374">
        <v>0</v>
      </c>
      <c r="T35" s="374">
        <v>0</v>
      </c>
      <c r="U35" s="374">
        <v>0</v>
      </c>
      <c r="V35" s="374">
        <v>0</v>
      </c>
      <c r="W35" s="374">
        <v>0</v>
      </c>
      <c r="X35" s="374">
        <v>0</v>
      </c>
      <c r="Y35" s="374">
        <v>0</v>
      </c>
      <c r="Z35" s="374">
        <v>0</v>
      </c>
      <c r="AA35" s="374">
        <v>0</v>
      </c>
      <c r="AB35" s="374">
        <v>0</v>
      </c>
      <c r="AC35" s="374">
        <v>0</v>
      </c>
      <c r="AD35" s="374">
        <v>0</v>
      </c>
      <c r="AE35" s="374">
        <v>0</v>
      </c>
      <c r="AF35" s="374">
        <v>0</v>
      </c>
      <c r="AG35" s="374">
        <v>0</v>
      </c>
      <c r="AH35" s="374">
        <v>0</v>
      </c>
      <c r="AI35" s="374">
        <v>0</v>
      </c>
      <c r="AJ35" s="374">
        <v>0</v>
      </c>
      <c r="AK35" s="374">
        <v>0</v>
      </c>
      <c r="AL35" s="374">
        <v>0</v>
      </c>
      <c r="AM35" s="374">
        <v>0</v>
      </c>
      <c r="AN35" s="374">
        <v>0</v>
      </c>
      <c r="AO35" s="374">
        <v>0</v>
      </c>
      <c r="AP35" s="374">
        <v>0</v>
      </c>
      <c r="AQ35" s="374">
        <v>0</v>
      </c>
      <c r="AR35" s="374">
        <v>0</v>
      </c>
    </row>
    <row r="36" spans="1:44" s="358" customFormat="1" ht="33.75" x14ac:dyDescent="0.2">
      <c r="A36" s="358">
        <v>22</v>
      </c>
      <c r="B36" s="361">
        <v>28</v>
      </c>
      <c r="C36" s="375" t="s">
        <v>482</v>
      </c>
      <c r="D36" s="373">
        <f t="shared" si="1"/>
        <v>0</v>
      </c>
      <c r="E36" s="374">
        <v>0</v>
      </c>
      <c r="F36" s="374">
        <v>0</v>
      </c>
      <c r="G36" s="374">
        <v>0</v>
      </c>
      <c r="H36" s="374">
        <v>0</v>
      </c>
      <c r="I36" s="374">
        <v>0</v>
      </c>
      <c r="J36" s="374">
        <v>0</v>
      </c>
      <c r="K36" s="374">
        <v>0</v>
      </c>
      <c r="L36" s="374">
        <v>0</v>
      </c>
      <c r="M36" s="374">
        <v>0</v>
      </c>
      <c r="N36" s="374">
        <v>0</v>
      </c>
      <c r="O36" s="374">
        <v>0</v>
      </c>
      <c r="P36" s="374">
        <v>0</v>
      </c>
      <c r="Q36" s="374">
        <v>0</v>
      </c>
      <c r="R36" s="374">
        <v>0</v>
      </c>
      <c r="S36" s="374">
        <v>0</v>
      </c>
      <c r="T36" s="374">
        <v>0</v>
      </c>
      <c r="U36" s="374">
        <v>0</v>
      </c>
      <c r="V36" s="374">
        <v>0</v>
      </c>
      <c r="W36" s="374">
        <v>0</v>
      </c>
      <c r="X36" s="374">
        <v>0</v>
      </c>
      <c r="Y36" s="374">
        <v>0</v>
      </c>
      <c r="Z36" s="374">
        <v>0</v>
      </c>
      <c r="AA36" s="374">
        <v>0</v>
      </c>
      <c r="AB36" s="374">
        <v>0</v>
      </c>
      <c r="AC36" s="374">
        <v>0</v>
      </c>
      <c r="AD36" s="374">
        <v>0</v>
      </c>
      <c r="AE36" s="374">
        <v>0</v>
      </c>
      <c r="AF36" s="374">
        <v>0</v>
      </c>
      <c r="AG36" s="374">
        <v>0</v>
      </c>
      <c r="AH36" s="374">
        <v>0</v>
      </c>
      <c r="AI36" s="374">
        <v>0</v>
      </c>
      <c r="AJ36" s="374">
        <v>0</v>
      </c>
      <c r="AK36" s="374">
        <v>0</v>
      </c>
      <c r="AL36" s="374">
        <v>0</v>
      </c>
      <c r="AM36" s="374">
        <v>0</v>
      </c>
      <c r="AN36" s="374">
        <v>0</v>
      </c>
      <c r="AO36" s="374">
        <v>0</v>
      </c>
      <c r="AP36" s="374">
        <v>0</v>
      </c>
      <c r="AQ36" s="374">
        <v>0</v>
      </c>
      <c r="AR36" s="374">
        <v>0</v>
      </c>
    </row>
    <row r="37" spans="1:44" s="358" customFormat="1" ht="45" x14ac:dyDescent="0.2">
      <c r="B37" s="361">
        <v>29</v>
      </c>
      <c r="C37" s="375" t="s">
        <v>483</v>
      </c>
      <c r="D37" s="373">
        <f t="shared" si="1"/>
        <v>0</v>
      </c>
      <c r="E37" s="374">
        <v>0</v>
      </c>
      <c r="F37" s="374">
        <v>0</v>
      </c>
      <c r="G37" s="374">
        <v>0</v>
      </c>
      <c r="H37" s="374">
        <v>0</v>
      </c>
      <c r="I37" s="374">
        <v>0</v>
      </c>
      <c r="J37" s="374">
        <v>0</v>
      </c>
      <c r="K37" s="374">
        <v>0</v>
      </c>
      <c r="L37" s="374">
        <v>0</v>
      </c>
      <c r="M37" s="374">
        <v>0</v>
      </c>
      <c r="N37" s="374">
        <v>0</v>
      </c>
      <c r="O37" s="374">
        <v>0</v>
      </c>
      <c r="P37" s="374">
        <v>0</v>
      </c>
      <c r="Q37" s="374">
        <v>0</v>
      </c>
      <c r="R37" s="374">
        <v>0</v>
      </c>
      <c r="S37" s="374">
        <v>0</v>
      </c>
      <c r="T37" s="374">
        <v>0</v>
      </c>
      <c r="U37" s="374">
        <v>0</v>
      </c>
      <c r="V37" s="374">
        <v>0</v>
      </c>
      <c r="W37" s="374">
        <v>0</v>
      </c>
      <c r="X37" s="374">
        <v>0</v>
      </c>
      <c r="Y37" s="374">
        <v>0</v>
      </c>
      <c r="Z37" s="374">
        <v>0</v>
      </c>
      <c r="AA37" s="374">
        <v>0</v>
      </c>
      <c r="AB37" s="374">
        <v>0</v>
      </c>
      <c r="AC37" s="374">
        <v>0</v>
      </c>
      <c r="AD37" s="374">
        <v>0</v>
      </c>
      <c r="AE37" s="374">
        <v>0</v>
      </c>
      <c r="AF37" s="374">
        <v>0</v>
      </c>
      <c r="AG37" s="374">
        <v>0</v>
      </c>
      <c r="AH37" s="374">
        <v>0</v>
      </c>
      <c r="AI37" s="374">
        <v>0</v>
      </c>
      <c r="AJ37" s="374">
        <v>0</v>
      </c>
      <c r="AK37" s="374">
        <v>0</v>
      </c>
      <c r="AL37" s="374">
        <v>0</v>
      </c>
      <c r="AM37" s="374">
        <v>0</v>
      </c>
      <c r="AN37" s="374">
        <v>0</v>
      </c>
      <c r="AO37" s="374">
        <v>0</v>
      </c>
      <c r="AP37" s="374">
        <v>0</v>
      </c>
      <c r="AQ37" s="374">
        <v>0</v>
      </c>
      <c r="AR37" s="374">
        <v>0</v>
      </c>
    </row>
    <row r="38" spans="1:44" s="358" customFormat="1" ht="22.5" x14ac:dyDescent="0.2">
      <c r="B38" s="361">
        <v>30</v>
      </c>
      <c r="C38" s="375" t="s">
        <v>484</v>
      </c>
      <c r="D38" s="373">
        <f t="shared" si="1"/>
        <v>0</v>
      </c>
      <c r="E38" s="374">
        <v>0</v>
      </c>
      <c r="F38" s="374">
        <v>0</v>
      </c>
      <c r="G38" s="374">
        <v>0</v>
      </c>
      <c r="H38" s="374">
        <v>0</v>
      </c>
      <c r="I38" s="374">
        <v>0</v>
      </c>
      <c r="J38" s="374">
        <v>0</v>
      </c>
      <c r="K38" s="374">
        <v>0</v>
      </c>
      <c r="L38" s="374">
        <v>0</v>
      </c>
      <c r="M38" s="374">
        <v>0</v>
      </c>
      <c r="N38" s="374">
        <v>0</v>
      </c>
      <c r="O38" s="374">
        <v>0</v>
      </c>
      <c r="P38" s="374">
        <v>0</v>
      </c>
      <c r="Q38" s="374">
        <v>0</v>
      </c>
      <c r="R38" s="374">
        <v>0</v>
      </c>
      <c r="S38" s="374">
        <v>0</v>
      </c>
      <c r="T38" s="374">
        <v>0</v>
      </c>
      <c r="U38" s="374">
        <v>0</v>
      </c>
      <c r="V38" s="374">
        <v>0</v>
      </c>
      <c r="W38" s="374">
        <v>0</v>
      </c>
      <c r="X38" s="374">
        <v>0</v>
      </c>
      <c r="Y38" s="374">
        <v>0</v>
      </c>
      <c r="Z38" s="374">
        <v>0</v>
      </c>
      <c r="AA38" s="374">
        <v>0</v>
      </c>
      <c r="AB38" s="374">
        <v>0</v>
      </c>
      <c r="AC38" s="374">
        <v>0</v>
      </c>
      <c r="AD38" s="374">
        <v>0</v>
      </c>
      <c r="AE38" s="374">
        <v>0</v>
      </c>
      <c r="AF38" s="374">
        <v>0</v>
      </c>
      <c r="AG38" s="374">
        <v>0</v>
      </c>
      <c r="AH38" s="374">
        <v>0</v>
      </c>
      <c r="AI38" s="374">
        <v>0</v>
      </c>
      <c r="AJ38" s="374">
        <v>0</v>
      </c>
      <c r="AK38" s="374">
        <v>0</v>
      </c>
      <c r="AL38" s="374">
        <v>0</v>
      </c>
      <c r="AM38" s="374">
        <v>0</v>
      </c>
      <c r="AN38" s="374">
        <v>0</v>
      </c>
      <c r="AO38" s="374">
        <v>0</v>
      </c>
      <c r="AP38" s="374">
        <v>0</v>
      </c>
      <c r="AQ38" s="374">
        <v>0</v>
      </c>
      <c r="AR38" s="374">
        <v>0</v>
      </c>
    </row>
    <row r="39" spans="1:44" s="358" customFormat="1" ht="45" x14ac:dyDescent="0.2">
      <c r="B39" s="361">
        <v>31</v>
      </c>
      <c r="C39" s="375" t="s">
        <v>485</v>
      </c>
      <c r="D39" s="373">
        <f t="shared" si="1"/>
        <v>0</v>
      </c>
      <c r="E39" s="374">
        <v>0</v>
      </c>
      <c r="F39" s="374">
        <v>0</v>
      </c>
      <c r="G39" s="374">
        <v>0</v>
      </c>
      <c r="H39" s="374">
        <v>0</v>
      </c>
      <c r="I39" s="374">
        <v>0</v>
      </c>
      <c r="J39" s="374">
        <v>0</v>
      </c>
      <c r="K39" s="374">
        <v>0</v>
      </c>
      <c r="L39" s="374">
        <v>0</v>
      </c>
      <c r="M39" s="374">
        <v>0</v>
      </c>
      <c r="N39" s="374">
        <v>0</v>
      </c>
      <c r="O39" s="374">
        <v>0</v>
      </c>
      <c r="P39" s="374">
        <v>0</v>
      </c>
      <c r="Q39" s="374">
        <v>0</v>
      </c>
      <c r="R39" s="374">
        <v>0</v>
      </c>
      <c r="S39" s="374">
        <v>0</v>
      </c>
      <c r="T39" s="374">
        <v>0</v>
      </c>
      <c r="U39" s="374">
        <v>0</v>
      </c>
      <c r="V39" s="374">
        <v>0</v>
      </c>
      <c r="W39" s="374">
        <v>0</v>
      </c>
      <c r="X39" s="374">
        <v>0</v>
      </c>
      <c r="Y39" s="374">
        <v>0</v>
      </c>
      <c r="Z39" s="374">
        <v>0</v>
      </c>
      <c r="AA39" s="374">
        <v>0</v>
      </c>
      <c r="AB39" s="374">
        <v>0</v>
      </c>
      <c r="AC39" s="374">
        <v>0</v>
      </c>
      <c r="AD39" s="374">
        <v>0</v>
      </c>
      <c r="AE39" s="374">
        <v>0</v>
      </c>
      <c r="AF39" s="374">
        <v>0</v>
      </c>
      <c r="AG39" s="374">
        <v>0</v>
      </c>
      <c r="AH39" s="374">
        <v>0</v>
      </c>
      <c r="AI39" s="374">
        <v>0</v>
      </c>
      <c r="AJ39" s="374">
        <v>0</v>
      </c>
      <c r="AK39" s="374">
        <v>0</v>
      </c>
      <c r="AL39" s="374">
        <v>0</v>
      </c>
      <c r="AM39" s="374">
        <v>0</v>
      </c>
      <c r="AN39" s="374">
        <v>0</v>
      </c>
      <c r="AO39" s="374">
        <v>0</v>
      </c>
      <c r="AP39" s="374">
        <v>0</v>
      </c>
      <c r="AQ39" s="374">
        <v>0</v>
      </c>
      <c r="AR39" s="374">
        <v>0</v>
      </c>
    </row>
    <row r="40" spans="1:44" s="358" customFormat="1" ht="33.75" x14ac:dyDescent="0.2">
      <c r="B40" s="361">
        <v>32</v>
      </c>
      <c r="C40" s="375" t="s">
        <v>486</v>
      </c>
      <c r="D40" s="373">
        <f t="shared" si="1"/>
        <v>0</v>
      </c>
      <c r="E40" s="374">
        <v>0</v>
      </c>
      <c r="F40" s="374">
        <v>0</v>
      </c>
      <c r="G40" s="374">
        <v>0</v>
      </c>
      <c r="H40" s="374">
        <v>0</v>
      </c>
      <c r="I40" s="374">
        <v>0</v>
      </c>
      <c r="J40" s="374">
        <v>0</v>
      </c>
      <c r="K40" s="374">
        <v>0</v>
      </c>
      <c r="L40" s="374">
        <v>0</v>
      </c>
      <c r="M40" s="374">
        <v>0</v>
      </c>
      <c r="N40" s="374">
        <v>0</v>
      </c>
      <c r="O40" s="374">
        <v>0</v>
      </c>
      <c r="P40" s="374">
        <v>0</v>
      </c>
      <c r="Q40" s="374">
        <v>0</v>
      </c>
      <c r="R40" s="374">
        <v>0</v>
      </c>
      <c r="S40" s="374">
        <v>0</v>
      </c>
      <c r="T40" s="374">
        <v>0</v>
      </c>
      <c r="U40" s="374">
        <v>0</v>
      </c>
      <c r="V40" s="374">
        <v>0</v>
      </c>
      <c r="W40" s="374">
        <v>0</v>
      </c>
      <c r="X40" s="374">
        <v>0</v>
      </c>
      <c r="Y40" s="374">
        <v>0</v>
      </c>
      <c r="Z40" s="374">
        <v>0</v>
      </c>
      <c r="AA40" s="374">
        <v>0</v>
      </c>
      <c r="AB40" s="374">
        <v>0</v>
      </c>
      <c r="AC40" s="374">
        <v>0</v>
      </c>
      <c r="AD40" s="374">
        <v>0</v>
      </c>
      <c r="AE40" s="374">
        <v>0</v>
      </c>
      <c r="AF40" s="374">
        <v>0</v>
      </c>
      <c r="AG40" s="374">
        <v>0</v>
      </c>
      <c r="AH40" s="374">
        <v>0</v>
      </c>
      <c r="AI40" s="374">
        <v>0</v>
      </c>
      <c r="AJ40" s="374">
        <v>0</v>
      </c>
      <c r="AK40" s="374">
        <v>0</v>
      </c>
      <c r="AL40" s="374">
        <v>0</v>
      </c>
      <c r="AM40" s="374">
        <v>0</v>
      </c>
      <c r="AN40" s="374">
        <v>0</v>
      </c>
      <c r="AO40" s="374">
        <v>0</v>
      </c>
      <c r="AP40" s="374">
        <v>0</v>
      </c>
      <c r="AQ40" s="374">
        <v>0</v>
      </c>
      <c r="AR40" s="374">
        <v>0</v>
      </c>
    </row>
    <row r="41" spans="1:44" s="358" customFormat="1" ht="38.25" customHeight="1" x14ac:dyDescent="0.2">
      <c r="A41" s="358">
        <v>27</v>
      </c>
      <c r="B41" s="361">
        <v>33</v>
      </c>
      <c r="C41" s="380" t="s">
        <v>487</v>
      </c>
      <c r="D41" s="373">
        <f t="shared" si="1"/>
        <v>0</v>
      </c>
      <c r="E41" s="374">
        <v>0</v>
      </c>
      <c r="F41" s="374">
        <v>0</v>
      </c>
      <c r="G41" s="374">
        <v>0</v>
      </c>
      <c r="H41" s="374">
        <v>0</v>
      </c>
      <c r="I41" s="374">
        <v>0</v>
      </c>
      <c r="J41" s="374">
        <v>0</v>
      </c>
      <c r="K41" s="374">
        <v>0</v>
      </c>
      <c r="L41" s="374">
        <v>0</v>
      </c>
      <c r="M41" s="374">
        <v>0</v>
      </c>
      <c r="N41" s="374">
        <v>0</v>
      </c>
      <c r="O41" s="374">
        <v>0</v>
      </c>
      <c r="P41" s="374">
        <v>0</v>
      </c>
      <c r="Q41" s="374">
        <v>0</v>
      </c>
      <c r="R41" s="374">
        <v>0</v>
      </c>
      <c r="S41" s="374">
        <v>0</v>
      </c>
      <c r="T41" s="374">
        <v>0</v>
      </c>
      <c r="U41" s="374">
        <v>0</v>
      </c>
      <c r="V41" s="374">
        <v>0</v>
      </c>
      <c r="W41" s="374">
        <v>0</v>
      </c>
      <c r="X41" s="374">
        <v>0</v>
      </c>
      <c r="Y41" s="374">
        <v>0</v>
      </c>
      <c r="Z41" s="374">
        <v>0</v>
      </c>
      <c r="AA41" s="374">
        <v>0</v>
      </c>
      <c r="AB41" s="374">
        <v>0</v>
      </c>
      <c r="AC41" s="374">
        <v>0</v>
      </c>
      <c r="AD41" s="374">
        <v>0</v>
      </c>
      <c r="AE41" s="374">
        <v>0</v>
      </c>
      <c r="AF41" s="374">
        <v>0</v>
      </c>
      <c r="AG41" s="374">
        <v>0</v>
      </c>
      <c r="AH41" s="374">
        <v>0</v>
      </c>
      <c r="AI41" s="374">
        <v>0</v>
      </c>
      <c r="AJ41" s="374">
        <v>0</v>
      </c>
      <c r="AK41" s="374">
        <v>0</v>
      </c>
      <c r="AL41" s="374">
        <v>0</v>
      </c>
      <c r="AM41" s="374">
        <v>0</v>
      </c>
      <c r="AN41" s="374">
        <v>0</v>
      </c>
      <c r="AO41" s="374">
        <v>0</v>
      </c>
      <c r="AP41" s="374">
        <v>0</v>
      </c>
      <c r="AQ41" s="374">
        <v>0</v>
      </c>
      <c r="AR41" s="374">
        <v>0</v>
      </c>
    </row>
    <row r="42" spans="1:44" s="381" customFormat="1" ht="39.75" customHeight="1" x14ac:dyDescent="0.2">
      <c r="A42" s="358">
        <v>28</v>
      </c>
      <c r="B42" s="361">
        <v>34</v>
      </c>
      <c r="C42" s="380" t="s">
        <v>488</v>
      </c>
      <c r="D42" s="373">
        <f t="shared" si="1"/>
        <v>0</v>
      </c>
      <c r="E42" s="374">
        <v>0</v>
      </c>
      <c r="F42" s="374">
        <v>0</v>
      </c>
      <c r="G42" s="374">
        <v>0</v>
      </c>
      <c r="H42" s="374">
        <v>0</v>
      </c>
      <c r="I42" s="374">
        <v>0</v>
      </c>
      <c r="J42" s="374">
        <v>0</v>
      </c>
      <c r="K42" s="374">
        <v>0</v>
      </c>
      <c r="L42" s="374">
        <v>0</v>
      </c>
      <c r="M42" s="374">
        <v>0</v>
      </c>
      <c r="N42" s="374">
        <v>0</v>
      </c>
      <c r="O42" s="374">
        <v>0</v>
      </c>
      <c r="P42" s="374">
        <v>0</v>
      </c>
      <c r="Q42" s="374">
        <v>0</v>
      </c>
      <c r="R42" s="374">
        <v>0</v>
      </c>
      <c r="S42" s="374">
        <v>0</v>
      </c>
      <c r="T42" s="374">
        <v>0</v>
      </c>
      <c r="U42" s="374">
        <v>0</v>
      </c>
      <c r="V42" s="374">
        <v>0</v>
      </c>
      <c r="W42" s="374">
        <v>0</v>
      </c>
      <c r="X42" s="374">
        <v>0</v>
      </c>
      <c r="Y42" s="374">
        <v>0</v>
      </c>
      <c r="Z42" s="374">
        <v>0</v>
      </c>
      <c r="AA42" s="374">
        <v>0</v>
      </c>
      <c r="AB42" s="374">
        <v>0</v>
      </c>
      <c r="AC42" s="374">
        <v>0</v>
      </c>
      <c r="AD42" s="374">
        <v>0</v>
      </c>
      <c r="AE42" s="374">
        <v>0</v>
      </c>
      <c r="AF42" s="374">
        <v>0</v>
      </c>
      <c r="AG42" s="374">
        <v>0</v>
      </c>
      <c r="AH42" s="374">
        <v>0</v>
      </c>
      <c r="AI42" s="374">
        <v>0</v>
      </c>
      <c r="AJ42" s="374">
        <v>0</v>
      </c>
      <c r="AK42" s="374">
        <v>0</v>
      </c>
      <c r="AL42" s="374">
        <v>0</v>
      </c>
      <c r="AM42" s="374">
        <v>0</v>
      </c>
      <c r="AN42" s="374">
        <v>0</v>
      </c>
      <c r="AO42" s="374">
        <v>0</v>
      </c>
      <c r="AP42" s="374">
        <v>0</v>
      </c>
      <c r="AQ42" s="374">
        <v>0</v>
      </c>
      <c r="AR42" s="374">
        <v>0</v>
      </c>
    </row>
    <row r="43" spans="1:44" s="382" customFormat="1" ht="26.25" customHeight="1" x14ac:dyDescent="0.2">
      <c r="B43" s="383"/>
      <c r="C43" s="384" t="s">
        <v>489</v>
      </c>
      <c r="D43" s="373">
        <f t="shared" si="1"/>
        <v>0</v>
      </c>
      <c r="E43" s="385">
        <f>SUM(E9:E42)</f>
        <v>0</v>
      </c>
      <c r="F43" s="385">
        <f t="shared" ref="F43:AR43" si="2">SUM(F9:F42)</f>
        <v>0</v>
      </c>
      <c r="G43" s="385">
        <f t="shared" si="2"/>
        <v>0</v>
      </c>
      <c r="H43" s="385">
        <f t="shared" si="2"/>
        <v>0</v>
      </c>
      <c r="I43" s="385">
        <f t="shared" si="2"/>
        <v>0</v>
      </c>
      <c r="J43" s="385">
        <f t="shared" si="2"/>
        <v>0</v>
      </c>
      <c r="K43" s="385">
        <f t="shared" si="2"/>
        <v>0</v>
      </c>
      <c r="L43" s="385">
        <f t="shared" si="2"/>
        <v>0</v>
      </c>
      <c r="M43" s="385">
        <f t="shared" si="2"/>
        <v>0</v>
      </c>
      <c r="N43" s="385">
        <f t="shared" si="2"/>
        <v>0</v>
      </c>
      <c r="O43" s="385">
        <f t="shared" si="2"/>
        <v>0</v>
      </c>
      <c r="P43" s="385">
        <f t="shared" si="2"/>
        <v>0</v>
      </c>
      <c r="Q43" s="385">
        <f t="shared" si="2"/>
        <v>0</v>
      </c>
      <c r="R43" s="385">
        <f t="shared" si="2"/>
        <v>0</v>
      </c>
      <c r="S43" s="385">
        <f t="shared" si="2"/>
        <v>0</v>
      </c>
      <c r="T43" s="385">
        <f t="shared" si="2"/>
        <v>0</v>
      </c>
      <c r="U43" s="385">
        <f t="shared" si="2"/>
        <v>0</v>
      </c>
      <c r="V43" s="385">
        <f t="shared" si="2"/>
        <v>0</v>
      </c>
      <c r="W43" s="385">
        <f t="shared" si="2"/>
        <v>0</v>
      </c>
      <c r="X43" s="385">
        <f t="shared" si="2"/>
        <v>0</v>
      </c>
      <c r="Y43" s="385">
        <f t="shared" si="2"/>
        <v>0</v>
      </c>
      <c r="Z43" s="385">
        <f t="shared" si="2"/>
        <v>0</v>
      </c>
      <c r="AA43" s="385">
        <f t="shared" si="2"/>
        <v>0</v>
      </c>
      <c r="AB43" s="385">
        <f t="shared" si="2"/>
        <v>0</v>
      </c>
      <c r="AC43" s="385">
        <f t="shared" si="2"/>
        <v>0</v>
      </c>
      <c r="AD43" s="385">
        <f t="shared" si="2"/>
        <v>0</v>
      </c>
      <c r="AE43" s="385">
        <f t="shared" si="2"/>
        <v>0</v>
      </c>
      <c r="AF43" s="385">
        <f t="shared" si="2"/>
        <v>0</v>
      </c>
      <c r="AG43" s="385">
        <f t="shared" si="2"/>
        <v>0</v>
      </c>
      <c r="AH43" s="385">
        <f t="shared" si="2"/>
        <v>0</v>
      </c>
      <c r="AI43" s="385">
        <f t="shared" si="2"/>
        <v>0</v>
      </c>
      <c r="AJ43" s="385">
        <f t="shared" si="2"/>
        <v>0</v>
      </c>
      <c r="AK43" s="385">
        <f t="shared" si="2"/>
        <v>0</v>
      </c>
      <c r="AL43" s="385">
        <f t="shared" si="2"/>
        <v>0</v>
      </c>
      <c r="AM43" s="385">
        <f t="shared" si="2"/>
        <v>0</v>
      </c>
      <c r="AN43" s="385">
        <f t="shared" si="2"/>
        <v>0</v>
      </c>
      <c r="AO43" s="385">
        <f t="shared" si="2"/>
        <v>0</v>
      </c>
      <c r="AP43" s="385">
        <f t="shared" si="2"/>
        <v>0</v>
      </c>
      <c r="AQ43" s="385">
        <f t="shared" si="2"/>
        <v>0</v>
      </c>
      <c r="AR43" s="385">
        <f t="shared" si="2"/>
        <v>0</v>
      </c>
    </row>
    <row r="44" spans="1:44" s="382" customFormat="1" ht="14.25" customHeight="1" x14ac:dyDescent="0.2">
      <c r="B44" s="383"/>
      <c r="C44" s="386" t="s">
        <v>490</v>
      </c>
      <c r="D44" s="373">
        <f t="shared" si="1"/>
        <v>0</v>
      </c>
      <c r="E44" s="385"/>
      <c r="F44" s="385"/>
      <c r="G44" s="385"/>
      <c r="H44" s="385"/>
      <c r="I44" s="385"/>
      <c r="J44" s="385"/>
      <c r="K44" s="385"/>
      <c r="L44" s="385"/>
      <c r="M44" s="385"/>
      <c r="N44" s="385"/>
      <c r="O44" s="385"/>
      <c r="P44" s="385"/>
      <c r="Q44" s="385"/>
      <c r="R44" s="385"/>
      <c r="S44" s="385"/>
      <c r="T44" s="385"/>
      <c r="U44" s="385"/>
      <c r="V44" s="385"/>
      <c r="W44" s="385"/>
      <c r="X44" s="385"/>
      <c r="Y44" s="385"/>
      <c r="Z44" s="385"/>
      <c r="AA44" s="385"/>
      <c r="AB44" s="385"/>
      <c r="AC44" s="385"/>
      <c r="AD44" s="385"/>
      <c r="AE44" s="385"/>
      <c r="AF44" s="385"/>
      <c r="AG44" s="385"/>
      <c r="AH44" s="385"/>
      <c r="AI44" s="385"/>
      <c r="AJ44" s="385"/>
      <c r="AK44" s="385"/>
      <c r="AL44" s="385"/>
      <c r="AM44" s="385"/>
      <c r="AN44" s="385"/>
      <c r="AO44" s="385"/>
      <c r="AP44" s="385"/>
      <c r="AQ44" s="385"/>
      <c r="AR44" s="385"/>
    </row>
    <row r="45" spans="1:44" s="387" customFormat="1" ht="22.5" x14ac:dyDescent="0.2">
      <c r="A45" s="387">
        <v>1</v>
      </c>
      <c r="B45" s="388">
        <v>1</v>
      </c>
      <c r="C45" s="372" t="s">
        <v>491</v>
      </c>
      <c r="D45" s="373">
        <f>SUM(E45:AR45)</f>
        <v>0</v>
      </c>
      <c r="E45" s="374">
        <v>0</v>
      </c>
      <c r="F45" s="374">
        <v>0</v>
      </c>
      <c r="G45" s="374">
        <v>0</v>
      </c>
      <c r="H45" s="374">
        <v>0</v>
      </c>
      <c r="I45" s="374">
        <v>0</v>
      </c>
      <c r="J45" s="374">
        <v>0</v>
      </c>
      <c r="K45" s="374">
        <v>0</v>
      </c>
      <c r="L45" s="374">
        <v>0</v>
      </c>
      <c r="M45" s="374">
        <v>0</v>
      </c>
      <c r="N45" s="374">
        <v>0</v>
      </c>
      <c r="O45" s="374">
        <v>0</v>
      </c>
      <c r="P45" s="374">
        <v>0</v>
      </c>
      <c r="Q45" s="374">
        <v>0</v>
      </c>
      <c r="R45" s="374">
        <v>0</v>
      </c>
      <c r="S45" s="374">
        <v>0</v>
      </c>
      <c r="T45" s="374">
        <v>0</v>
      </c>
      <c r="U45" s="374">
        <v>0</v>
      </c>
      <c r="V45" s="374">
        <v>0</v>
      </c>
      <c r="W45" s="374">
        <v>0</v>
      </c>
      <c r="X45" s="374">
        <v>0</v>
      </c>
      <c r="Y45" s="374">
        <v>0</v>
      </c>
      <c r="Z45" s="374">
        <v>0</v>
      </c>
      <c r="AA45" s="374">
        <v>0</v>
      </c>
      <c r="AB45" s="374">
        <v>0</v>
      </c>
      <c r="AC45" s="374">
        <v>0</v>
      </c>
      <c r="AD45" s="374">
        <v>0</v>
      </c>
      <c r="AE45" s="374">
        <v>0</v>
      </c>
      <c r="AF45" s="374">
        <v>0</v>
      </c>
      <c r="AG45" s="374">
        <v>0</v>
      </c>
      <c r="AH45" s="374">
        <v>0</v>
      </c>
      <c r="AI45" s="374">
        <v>0</v>
      </c>
      <c r="AJ45" s="374">
        <v>0</v>
      </c>
      <c r="AK45" s="374">
        <v>0</v>
      </c>
      <c r="AL45" s="374">
        <v>0</v>
      </c>
      <c r="AM45" s="374">
        <v>0</v>
      </c>
      <c r="AN45" s="374">
        <v>0</v>
      </c>
      <c r="AO45" s="374">
        <v>0</v>
      </c>
      <c r="AP45" s="374">
        <v>0</v>
      </c>
      <c r="AQ45" s="374">
        <v>0</v>
      </c>
      <c r="AR45" s="374">
        <v>0</v>
      </c>
    </row>
    <row r="46" spans="1:44" s="387" customFormat="1" ht="23.65" customHeight="1" x14ac:dyDescent="0.2">
      <c r="A46" s="387">
        <v>2</v>
      </c>
      <c r="B46" s="388">
        <v>2</v>
      </c>
      <c r="C46" s="372" t="s">
        <v>492</v>
      </c>
      <c r="D46" s="373">
        <f t="shared" ref="D46:D50" si="3">SUM(E46:AR46)</f>
        <v>0</v>
      </c>
      <c r="E46" s="374">
        <v>0</v>
      </c>
      <c r="F46" s="374">
        <v>0</v>
      </c>
      <c r="G46" s="374">
        <v>0</v>
      </c>
      <c r="H46" s="374">
        <v>0</v>
      </c>
      <c r="I46" s="374">
        <v>0</v>
      </c>
      <c r="J46" s="374">
        <v>0</v>
      </c>
      <c r="K46" s="374">
        <v>0</v>
      </c>
      <c r="L46" s="374">
        <v>0</v>
      </c>
      <c r="M46" s="374">
        <v>0</v>
      </c>
      <c r="N46" s="374">
        <v>0</v>
      </c>
      <c r="O46" s="374">
        <v>0</v>
      </c>
      <c r="P46" s="374">
        <v>0</v>
      </c>
      <c r="Q46" s="374">
        <v>0</v>
      </c>
      <c r="R46" s="374">
        <v>0</v>
      </c>
      <c r="S46" s="374">
        <v>0</v>
      </c>
      <c r="T46" s="374">
        <v>0</v>
      </c>
      <c r="U46" s="374">
        <v>0</v>
      </c>
      <c r="V46" s="374">
        <v>0</v>
      </c>
      <c r="W46" s="374">
        <v>0</v>
      </c>
      <c r="X46" s="374">
        <v>0</v>
      </c>
      <c r="Y46" s="374">
        <v>0</v>
      </c>
      <c r="Z46" s="374">
        <v>0</v>
      </c>
      <c r="AA46" s="374">
        <v>0</v>
      </c>
      <c r="AB46" s="374">
        <v>0</v>
      </c>
      <c r="AC46" s="374">
        <v>0</v>
      </c>
      <c r="AD46" s="374">
        <v>0</v>
      </c>
      <c r="AE46" s="374">
        <v>0</v>
      </c>
      <c r="AF46" s="374">
        <v>0</v>
      </c>
      <c r="AG46" s="374">
        <v>0</v>
      </c>
      <c r="AH46" s="374">
        <v>0</v>
      </c>
      <c r="AI46" s="374">
        <v>0</v>
      </c>
      <c r="AJ46" s="374">
        <v>0</v>
      </c>
      <c r="AK46" s="374">
        <v>0</v>
      </c>
      <c r="AL46" s="374">
        <v>0</v>
      </c>
      <c r="AM46" s="374">
        <v>0</v>
      </c>
      <c r="AN46" s="374">
        <v>0</v>
      </c>
      <c r="AO46" s="374">
        <v>0</v>
      </c>
      <c r="AP46" s="374">
        <v>0</v>
      </c>
      <c r="AQ46" s="374">
        <v>0</v>
      </c>
      <c r="AR46" s="374">
        <v>0</v>
      </c>
    </row>
    <row r="47" spans="1:44" s="387" customFormat="1" ht="22.5" x14ac:dyDescent="0.2">
      <c r="A47" s="387">
        <v>3</v>
      </c>
      <c r="B47" s="388">
        <v>3</v>
      </c>
      <c r="C47" s="372" t="s">
        <v>493</v>
      </c>
      <c r="D47" s="373">
        <f t="shared" si="3"/>
        <v>0</v>
      </c>
      <c r="E47" s="374">
        <v>0</v>
      </c>
      <c r="F47" s="374">
        <v>0</v>
      </c>
      <c r="G47" s="374">
        <v>0</v>
      </c>
      <c r="H47" s="374">
        <v>0</v>
      </c>
      <c r="I47" s="374">
        <v>0</v>
      </c>
      <c r="J47" s="374">
        <v>0</v>
      </c>
      <c r="K47" s="374">
        <v>0</v>
      </c>
      <c r="L47" s="374">
        <v>0</v>
      </c>
      <c r="M47" s="374">
        <v>0</v>
      </c>
      <c r="N47" s="374">
        <v>0</v>
      </c>
      <c r="O47" s="374">
        <v>0</v>
      </c>
      <c r="P47" s="374">
        <v>0</v>
      </c>
      <c r="Q47" s="374">
        <v>0</v>
      </c>
      <c r="R47" s="374">
        <v>0</v>
      </c>
      <c r="S47" s="374">
        <v>0</v>
      </c>
      <c r="T47" s="374">
        <v>0</v>
      </c>
      <c r="U47" s="374">
        <v>0</v>
      </c>
      <c r="V47" s="374">
        <v>0</v>
      </c>
      <c r="W47" s="374">
        <v>0</v>
      </c>
      <c r="X47" s="374">
        <v>0</v>
      </c>
      <c r="Y47" s="374">
        <v>0</v>
      </c>
      <c r="Z47" s="374">
        <v>0</v>
      </c>
      <c r="AA47" s="374">
        <v>0</v>
      </c>
      <c r="AB47" s="374">
        <v>0</v>
      </c>
      <c r="AC47" s="374">
        <v>0</v>
      </c>
      <c r="AD47" s="374">
        <v>0</v>
      </c>
      <c r="AE47" s="374">
        <v>0</v>
      </c>
      <c r="AF47" s="374">
        <v>0</v>
      </c>
      <c r="AG47" s="374">
        <v>0</v>
      </c>
      <c r="AH47" s="374">
        <v>0</v>
      </c>
      <c r="AI47" s="374">
        <v>0</v>
      </c>
      <c r="AJ47" s="374">
        <v>0</v>
      </c>
      <c r="AK47" s="374">
        <v>0</v>
      </c>
      <c r="AL47" s="374">
        <v>0</v>
      </c>
      <c r="AM47" s="374">
        <v>0</v>
      </c>
      <c r="AN47" s="374">
        <v>0</v>
      </c>
      <c r="AO47" s="374">
        <v>0</v>
      </c>
      <c r="AP47" s="374">
        <v>0</v>
      </c>
      <c r="AQ47" s="374">
        <v>0</v>
      </c>
      <c r="AR47" s="374">
        <v>0</v>
      </c>
    </row>
    <row r="48" spans="1:44" s="387" customFormat="1" ht="22.5" x14ac:dyDescent="0.2">
      <c r="A48" s="387">
        <v>4</v>
      </c>
      <c r="B48" s="388">
        <v>4</v>
      </c>
      <c r="C48" s="372" t="s">
        <v>494</v>
      </c>
      <c r="D48" s="373">
        <f t="shared" si="3"/>
        <v>0</v>
      </c>
      <c r="E48" s="374">
        <v>0</v>
      </c>
      <c r="F48" s="374">
        <v>0</v>
      </c>
      <c r="G48" s="374">
        <v>0</v>
      </c>
      <c r="H48" s="374">
        <v>0</v>
      </c>
      <c r="I48" s="374">
        <v>0</v>
      </c>
      <c r="J48" s="374">
        <v>0</v>
      </c>
      <c r="K48" s="374">
        <v>0</v>
      </c>
      <c r="L48" s="374">
        <v>0</v>
      </c>
      <c r="M48" s="374">
        <v>0</v>
      </c>
      <c r="N48" s="374">
        <v>0</v>
      </c>
      <c r="O48" s="374">
        <v>0</v>
      </c>
      <c r="P48" s="374">
        <v>0</v>
      </c>
      <c r="Q48" s="374">
        <v>0</v>
      </c>
      <c r="R48" s="374">
        <v>0</v>
      </c>
      <c r="S48" s="374">
        <v>0</v>
      </c>
      <c r="T48" s="374">
        <v>0</v>
      </c>
      <c r="U48" s="374">
        <v>0</v>
      </c>
      <c r="V48" s="374">
        <v>0</v>
      </c>
      <c r="W48" s="374">
        <v>0</v>
      </c>
      <c r="X48" s="374">
        <v>0</v>
      </c>
      <c r="Y48" s="374">
        <v>0</v>
      </c>
      <c r="Z48" s="374">
        <v>0</v>
      </c>
      <c r="AA48" s="374">
        <v>0</v>
      </c>
      <c r="AB48" s="374">
        <v>0</v>
      </c>
      <c r="AC48" s="374">
        <v>0</v>
      </c>
      <c r="AD48" s="374">
        <v>0</v>
      </c>
      <c r="AE48" s="374">
        <v>0</v>
      </c>
      <c r="AF48" s="374">
        <v>0</v>
      </c>
      <c r="AG48" s="374">
        <v>0</v>
      </c>
      <c r="AH48" s="374">
        <v>0</v>
      </c>
      <c r="AI48" s="374">
        <v>0</v>
      </c>
      <c r="AJ48" s="374">
        <v>0</v>
      </c>
      <c r="AK48" s="374">
        <v>0</v>
      </c>
      <c r="AL48" s="374">
        <v>0</v>
      </c>
      <c r="AM48" s="374">
        <v>0</v>
      </c>
      <c r="AN48" s="374">
        <v>0</v>
      </c>
      <c r="AO48" s="374">
        <v>0</v>
      </c>
      <c r="AP48" s="374">
        <v>0</v>
      </c>
      <c r="AQ48" s="374">
        <v>0</v>
      </c>
      <c r="AR48" s="374">
        <v>0</v>
      </c>
    </row>
    <row r="49" spans="1:44" s="387" customFormat="1" x14ac:dyDescent="0.2">
      <c r="A49" s="387">
        <v>5</v>
      </c>
      <c r="B49" s="388">
        <v>5</v>
      </c>
      <c r="C49" s="372" t="s">
        <v>495</v>
      </c>
      <c r="D49" s="373">
        <f t="shared" si="3"/>
        <v>0</v>
      </c>
      <c r="E49" s="374">
        <v>0</v>
      </c>
      <c r="F49" s="374">
        <v>0</v>
      </c>
      <c r="G49" s="374">
        <v>0</v>
      </c>
      <c r="H49" s="374">
        <v>0</v>
      </c>
      <c r="I49" s="374">
        <v>0</v>
      </c>
      <c r="J49" s="374">
        <v>0</v>
      </c>
      <c r="K49" s="374">
        <v>0</v>
      </c>
      <c r="L49" s="374">
        <v>0</v>
      </c>
      <c r="M49" s="374">
        <v>0</v>
      </c>
      <c r="N49" s="374">
        <v>0</v>
      </c>
      <c r="O49" s="374">
        <v>0</v>
      </c>
      <c r="P49" s="374">
        <v>0</v>
      </c>
      <c r="Q49" s="374">
        <v>0</v>
      </c>
      <c r="R49" s="374">
        <v>0</v>
      </c>
      <c r="S49" s="374">
        <v>0</v>
      </c>
      <c r="T49" s="374">
        <v>0</v>
      </c>
      <c r="U49" s="374">
        <v>0</v>
      </c>
      <c r="V49" s="374">
        <v>0</v>
      </c>
      <c r="W49" s="374">
        <v>0</v>
      </c>
      <c r="X49" s="374">
        <v>0</v>
      </c>
      <c r="Y49" s="374">
        <v>0</v>
      </c>
      <c r="Z49" s="374">
        <v>0</v>
      </c>
      <c r="AA49" s="374">
        <v>0</v>
      </c>
      <c r="AB49" s="374">
        <v>0</v>
      </c>
      <c r="AC49" s="374">
        <v>0</v>
      </c>
      <c r="AD49" s="374">
        <v>0</v>
      </c>
      <c r="AE49" s="374">
        <v>0</v>
      </c>
      <c r="AF49" s="374">
        <v>0</v>
      </c>
      <c r="AG49" s="374">
        <v>0</v>
      </c>
      <c r="AH49" s="374">
        <v>0</v>
      </c>
      <c r="AI49" s="374">
        <v>0</v>
      </c>
      <c r="AJ49" s="374">
        <v>0</v>
      </c>
      <c r="AK49" s="374">
        <v>0</v>
      </c>
      <c r="AL49" s="374">
        <v>0</v>
      </c>
      <c r="AM49" s="374">
        <v>0</v>
      </c>
      <c r="AN49" s="374">
        <v>0</v>
      </c>
      <c r="AO49" s="374">
        <v>0</v>
      </c>
      <c r="AP49" s="374">
        <v>0</v>
      </c>
      <c r="AQ49" s="374">
        <v>0</v>
      </c>
      <c r="AR49" s="374">
        <v>0</v>
      </c>
    </row>
    <row r="50" spans="1:44" s="387" customFormat="1" x14ac:dyDescent="0.2">
      <c r="A50" s="387">
        <v>6</v>
      </c>
      <c r="B50" s="388">
        <v>6</v>
      </c>
      <c r="C50" s="372" t="s">
        <v>496</v>
      </c>
      <c r="D50" s="373">
        <f t="shared" si="3"/>
        <v>0</v>
      </c>
      <c r="E50" s="374">
        <v>0</v>
      </c>
      <c r="F50" s="374">
        <v>0</v>
      </c>
      <c r="G50" s="374">
        <v>0</v>
      </c>
      <c r="H50" s="374">
        <v>0</v>
      </c>
      <c r="I50" s="374">
        <v>0</v>
      </c>
      <c r="J50" s="374">
        <v>0</v>
      </c>
      <c r="K50" s="374">
        <v>0</v>
      </c>
      <c r="L50" s="374">
        <v>0</v>
      </c>
      <c r="M50" s="374">
        <v>0</v>
      </c>
      <c r="N50" s="374">
        <v>0</v>
      </c>
      <c r="O50" s="374">
        <v>0</v>
      </c>
      <c r="P50" s="374">
        <v>0</v>
      </c>
      <c r="Q50" s="374">
        <v>0</v>
      </c>
      <c r="R50" s="374">
        <v>0</v>
      </c>
      <c r="S50" s="374">
        <v>0</v>
      </c>
      <c r="T50" s="374">
        <v>0</v>
      </c>
      <c r="U50" s="374">
        <v>0</v>
      </c>
      <c r="V50" s="374">
        <v>0</v>
      </c>
      <c r="W50" s="374">
        <v>0</v>
      </c>
      <c r="X50" s="374">
        <v>0</v>
      </c>
      <c r="Y50" s="374">
        <v>0</v>
      </c>
      <c r="Z50" s="374">
        <v>0</v>
      </c>
      <c r="AA50" s="374">
        <v>0</v>
      </c>
      <c r="AB50" s="374">
        <v>0</v>
      </c>
      <c r="AC50" s="374">
        <v>0</v>
      </c>
      <c r="AD50" s="374">
        <v>0</v>
      </c>
      <c r="AE50" s="374">
        <v>0</v>
      </c>
      <c r="AF50" s="374">
        <v>0</v>
      </c>
      <c r="AG50" s="374">
        <v>0</v>
      </c>
      <c r="AH50" s="374">
        <v>0</v>
      </c>
      <c r="AI50" s="374">
        <v>0</v>
      </c>
      <c r="AJ50" s="374">
        <v>0</v>
      </c>
      <c r="AK50" s="374">
        <v>0</v>
      </c>
      <c r="AL50" s="374">
        <v>0</v>
      </c>
      <c r="AM50" s="374">
        <v>0</v>
      </c>
      <c r="AN50" s="374">
        <v>0</v>
      </c>
      <c r="AO50" s="374">
        <v>0</v>
      </c>
      <c r="AP50" s="374">
        <v>0</v>
      </c>
      <c r="AQ50" s="374">
        <v>0</v>
      </c>
      <c r="AR50" s="374">
        <v>0</v>
      </c>
    </row>
    <row r="51" spans="1:44" s="382" customFormat="1" ht="16.5" customHeight="1" x14ac:dyDescent="0.2">
      <c r="A51" s="387">
        <v>7</v>
      </c>
      <c r="B51" s="388">
        <v>7</v>
      </c>
      <c r="C51" s="384" t="s">
        <v>497</v>
      </c>
      <c r="D51" s="373">
        <f>SUM(E51:AR51)</f>
        <v>0</v>
      </c>
      <c r="E51" s="385">
        <f>SUM(E45:E50)</f>
        <v>0</v>
      </c>
      <c r="F51" s="385">
        <f t="shared" ref="F51:AR51" si="4">SUM(F45:F50)</f>
        <v>0</v>
      </c>
      <c r="G51" s="385">
        <f t="shared" si="4"/>
        <v>0</v>
      </c>
      <c r="H51" s="385">
        <f t="shared" si="4"/>
        <v>0</v>
      </c>
      <c r="I51" s="385">
        <f t="shared" si="4"/>
        <v>0</v>
      </c>
      <c r="J51" s="385">
        <f t="shared" si="4"/>
        <v>0</v>
      </c>
      <c r="K51" s="385">
        <f t="shared" si="4"/>
        <v>0</v>
      </c>
      <c r="L51" s="385">
        <f t="shared" si="4"/>
        <v>0</v>
      </c>
      <c r="M51" s="385">
        <f t="shared" si="4"/>
        <v>0</v>
      </c>
      <c r="N51" s="385">
        <f t="shared" si="4"/>
        <v>0</v>
      </c>
      <c r="O51" s="385">
        <f t="shared" si="4"/>
        <v>0</v>
      </c>
      <c r="P51" s="385">
        <f t="shared" si="4"/>
        <v>0</v>
      </c>
      <c r="Q51" s="385">
        <f t="shared" si="4"/>
        <v>0</v>
      </c>
      <c r="R51" s="385">
        <f t="shared" si="4"/>
        <v>0</v>
      </c>
      <c r="S51" s="385">
        <f t="shared" si="4"/>
        <v>0</v>
      </c>
      <c r="T51" s="385">
        <f t="shared" si="4"/>
        <v>0</v>
      </c>
      <c r="U51" s="385">
        <f t="shared" si="4"/>
        <v>0</v>
      </c>
      <c r="V51" s="385">
        <f t="shared" si="4"/>
        <v>0</v>
      </c>
      <c r="W51" s="385">
        <f t="shared" si="4"/>
        <v>0</v>
      </c>
      <c r="X51" s="385">
        <f t="shared" si="4"/>
        <v>0</v>
      </c>
      <c r="Y51" s="385">
        <f t="shared" si="4"/>
        <v>0</v>
      </c>
      <c r="Z51" s="385">
        <f t="shared" si="4"/>
        <v>0</v>
      </c>
      <c r="AA51" s="385">
        <f t="shared" si="4"/>
        <v>0</v>
      </c>
      <c r="AB51" s="385">
        <f t="shared" si="4"/>
        <v>0</v>
      </c>
      <c r="AC51" s="385">
        <f t="shared" si="4"/>
        <v>0</v>
      </c>
      <c r="AD51" s="385">
        <f t="shared" si="4"/>
        <v>0</v>
      </c>
      <c r="AE51" s="385">
        <f t="shared" si="4"/>
        <v>0</v>
      </c>
      <c r="AF51" s="385">
        <f t="shared" si="4"/>
        <v>0</v>
      </c>
      <c r="AG51" s="385">
        <f t="shared" si="4"/>
        <v>0</v>
      </c>
      <c r="AH51" s="385">
        <f t="shared" si="4"/>
        <v>0</v>
      </c>
      <c r="AI51" s="385">
        <f t="shared" si="4"/>
        <v>0</v>
      </c>
      <c r="AJ51" s="385">
        <f t="shared" si="4"/>
        <v>0</v>
      </c>
      <c r="AK51" s="385">
        <f t="shared" si="4"/>
        <v>0</v>
      </c>
      <c r="AL51" s="385">
        <f t="shared" si="4"/>
        <v>0</v>
      </c>
      <c r="AM51" s="385">
        <f t="shared" si="4"/>
        <v>0</v>
      </c>
      <c r="AN51" s="385">
        <f t="shared" si="4"/>
        <v>0</v>
      </c>
      <c r="AO51" s="385">
        <f t="shared" si="4"/>
        <v>0</v>
      </c>
      <c r="AP51" s="385">
        <f t="shared" si="4"/>
        <v>0</v>
      </c>
      <c r="AQ51" s="385">
        <f t="shared" si="4"/>
        <v>0</v>
      </c>
      <c r="AR51" s="385">
        <f t="shared" si="4"/>
        <v>0</v>
      </c>
    </row>
    <row r="52" spans="1:44" s="387" customFormat="1" x14ac:dyDescent="0.2">
      <c r="A52" s="387">
        <v>8</v>
      </c>
      <c r="B52" s="388">
        <v>8</v>
      </c>
      <c r="C52" s="372" t="s">
        <v>498</v>
      </c>
      <c r="D52" s="373">
        <f t="shared" si="1"/>
        <v>0</v>
      </c>
      <c r="E52" s="389">
        <f>E53*E54*E55</f>
        <v>0</v>
      </c>
      <c r="F52" s="389">
        <f t="shared" ref="F52:AR52" si="5">F53*F54*F55</f>
        <v>0</v>
      </c>
      <c r="G52" s="389">
        <f t="shared" si="5"/>
        <v>0</v>
      </c>
      <c r="H52" s="389">
        <f t="shared" si="5"/>
        <v>0</v>
      </c>
      <c r="I52" s="389">
        <f t="shared" si="5"/>
        <v>0</v>
      </c>
      <c r="J52" s="389">
        <f t="shared" si="5"/>
        <v>0</v>
      </c>
      <c r="K52" s="389">
        <f t="shared" si="5"/>
        <v>0</v>
      </c>
      <c r="L52" s="389">
        <f t="shared" si="5"/>
        <v>0</v>
      </c>
      <c r="M52" s="389">
        <f t="shared" si="5"/>
        <v>0</v>
      </c>
      <c r="N52" s="389">
        <f t="shared" si="5"/>
        <v>0</v>
      </c>
      <c r="O52" s="389">
        <f t="shared" si="5"/>
        <v>0</v>
      </c>
      <c r="P52" s="389">
        <f t="shared" si="5"/>
        <v>0</v>
      </c>
      <c r="Q52" s="389">
        <f t="shared" si="5"/>
        <v>0</v>
      </c>
      <c r="R52" s="389">
        <f t="shared" si="5"/>
        <v>0</v>
      </c>
      <c r="S52" s="389">
        <f t="shared" si="5"/>
        <v>0</v>
      </c>
      <c r="T52" s="389">
        <f t="shared" si="5"/>
        <v>0</v>
      </c>
      <c r="U52" s="389">
        <f t="shared" si="5"/>
        <v>0</v>
      </c>
      <c r="V52" s="389">
        <f t="shared" si="5"/>
        <v>0</v>
      </c>
      <c r="W52" s="389">
        <f t="shared" si="5"/>
        <v>0</v>
      </c>
      <c r="X52" s="389">
        <f t="shared" si="5"/>
        <v>0</v>
      </c>
      <c r="Y52" s="389">
        <f t="shared" si="5"/>
        <v>0</v>
      </c>
      <c r="Z52" s="389">
        <f t="shared" si="5"/>
        <v>0</v>
      </c>
      <c r="AA52" s="389">
        <f t="shared" si="5"/>
        <v>0</v>
      </c>
      <c r="AB52" s="389">
        <f t="shared" si="5"/>
        <v>0</v>
      </c>
      <c r="AC52" s="389">
        <f t="shared" si="5"/>
        <v>0</v>
      </c>
      <c r="AD52" s="389">
        <f t="shared" si="5"/>
        <v>0</v>
      </c>
      <c r="AE52" s="389">
        <f t="shared" si="5"/>
        <v>0</v>
      </c>
      <c r="AF52" s="389">
        <f t="shared" si="5"/>
        <v>0</v>
      </c>
      <c r="AG52" s="389">
        <f t="shared" si="5"/>
        <v>0</v>
      </c>
      <c r="AH52" s="389">
        <f t="shared" si="5"/>
        <v>0</v>
      </c>
      <c r="AI52" s="389">
        <f t="shared" si="5"/>
        <v>0</v>
      </c>
      <c r="AJ52" s="389">
        <f t="shared" si="5"/>
        <v>0</v>
      </c>
      <c r="AK52" s="389">
        <f t="shared" si="5"/>
        <v>0</v>
      </c>
      <c r="AL52" s="389">
        <f t="shared" si="5"/>
        <v>0</v>
      </c>
      <c r="AM52" s="389">
        <f t="shared" si="5"/>
        <v>0</v>
      </c>
      <c r="AN52" s="389">
        <f t="shared" si="5"/>
        <v>0</v>
      </c>
      <c r="AO52" s="389">
        <f t="shared" si="5"/>
        <v>0</v>
      </c>
      <c r="AP52" s="389">
        <f t="shared" si="5"/>
        <v>0</v>
      </c>
      <c r="AQ52" s="389">
        <f t="shared" si="5"/>
        <v>0</v>
      </c>
      <c r="AR52" s="389">
        <f t="shared" si="5"/>
        <v>0</v>
      </c>
    </row>
    <row r="53" spans="1:44" s="358" customFormat="1" x14ac:dyDescent="0.2">
      <c r="A53" s="387">
        <v>9</v>
      </c>
      <c r="B53" s="388">
        <v>9</v>
      </c>
      <c r="C53" s="372" t="s">
        <v>499</v>
      </c>
      <c r="D53" s="373"/>
      <c r="E53" s="374">
        <v>0</v>
      </c>
      <c r="F53" s="374">
        <v>0</v>
      </c>
      <c r="G53" s="374">
        <v>0</v>
      </c>
      <c r="H53" s="374">
        <v>0</v>
      </c>
      <c r="I53" s="374">
        <v>0</v>
      </c>
      <c r="J53" s="374">
        <v>0</v>
      </c>
      <c r="K53" s="374">
        <v>0</v>
      </c>
      <c r="L53" s="374">
        <v>0</v>
      </c>
      <c r="M53" s="374">
        <v>0</v>
      </c>
      <c r="N53" s="374">
        <v>0</v>
      </c>
      <c r="O53" s="374">
        <v>0</v>
      </c>
      <c r="P53" s="374">
        <v>0</v>
      </c>
      <c r="Q53" s="374">
        <v>0</v>
      </c>
      <c r="R53" s="374">
        <v>0</v>
      </c>
      <c r="S53" s="374">
        <v>0</v>
      </c>
      <c r="T53" s="374">
        <v>0</v>
      </c>
      <c r="U53" s="374">
        <v>0</v>
      </c>
      <c r="V53" s="374">
        <v>0</v>
      </c>
      <c r="W53" s="374">
        <v>0</v>
      </c>
      <c r="X53" s="374">
        <v>0</v>
      </c>
      <c r="Y53" s="374">
        <v>0</v>
      </c>
      <c r="Z53" s="374">
        <v>0</v>
      </c>
      <c r="AA53" s="374">
        <v>0</v>
      </c>
      <c r="AB53" s="374">
        <v>0</v>
      </c>
      <c r="AC53" s="374">
        <v>0</v>
      </c>
      <c r="AD53" s="374">
        <v>0</v>
      </c>
      <c r="AE53" s="374">
        <v>0</v>
      </c>
      <c r="AF53" s="374">
        <v>0</v>
      </c>
      <c r="AG53" s="374">
        <v>0</v>
      </c>
      <c r="AH53" s="374">
        <v>0</v>
      </c>
      <c r="AI53" s="374">
        <v>0</v>
      </c>
      <c r="AJ53" s="374">
        <v>0</v>
      </c>
      <c r="AK53" s="374">
        <v>0</v>
      </c>
      <c r="AL53" s="374">
        <v>0</v>
      </c>
      <c r="AM53" s="374">
        <v>0</v>
      </c>
      <c r="AN53" s="374">
        <v>0</v>
      </c>
      <c r="AO53" s="374">
        <v>0</v>
      </c>
      <c r="AP53" s="374">
        <v>0</v>
      </c>
      <c r="AQ53" s="374">
        <v>0</v>
      </c>
      <c r="AR53" s="374">
        <v>0</v>
      </c>
    </row>
    <row r="54" spans="1:44" s="358" customFormat="1" x14ac:dyDescent="0.2">
      <c r="A54" s="387">
        <v>10</v>
      </c>
      <c r="B54" s="388">
        <v>10</v>
      </c>
      <c r="C54" s="372" t="s">
        <v>500</v>
      </c>
      <c r="D54" s="373"/>
      <c r="E54" s="374">
        <v>0</v>
      </c>
      <c r="F54" s="374">
        <v>0</v>
      </c>
      <c r="G54" s="374">
        <v>0</v>
      </c>
      <c r="H54" s="374">
        <v>0</v>
      </c>
      <c r="I54" s="374">
        <v>0</v>
      </c>
      <c r="J54" s="374">
        <v>0</v>
      </c>
      <c r="K54" s="374">
        <v>0</v>
      </c>
      <c r="L54" s="374">
        <v>0</v>
      </c>
      <c r="M54" s="374">
        <v>0</v>
      </c>
      <c r="N54" s="374">
        <v>0</v>
      </c>
      <c r="O54" s="374">
        <v>0</v>
      </c>
      <c r="P54" s="374">
        <v>0</v>
      </c>
      <c r="Q54" s="374">
        <v>0</v>
      </c>
      <c r="R54" s="374">
        <v>0</v>
      </c>
      <c r="S54" s="374">
        <v>0</v>
      </c>
      <c r="T54" s="374">
        <v>0</v>
      </c>
      <c r="U54" s="374">
        <v>0</v>
      </c>
      <c r="V54" s="374">
        <v>0</v>
      </c>
      <c r="W54" s="374">
        <v>0</v>
      </c>
      <c r="X54" s="374">
        <v>0</v>
      </c>
      <c r="Y54" s="374">
        <v>0</v>
      </c>
      <c r="Z54" s="374">
        <v>0</v>
      </c>
      <c r="AA54" s="374">
        <v>0</v>
      </c>
      <c r="AB54" s="374">
        <v>0</v>
      </c>
      <c r="AC54" s="374">
        <v>0</v>
      </c>
      <c r="AD54" s="374">
        <v>0</v>
      </c>
      <c r="AE54" s="374">
        <v>0</v>
      </c>
      <c r="AF54" s="374">
        <v>0</v>
      </c>
      <c r="AG54" s="374">
        <v>0</v>
      </c>
      <c r="AH54" s="374">
        <v>0</v>
      </c>
      <c r="AI54" s="374">
        <v>0</v>
      </c>
      <c r="AJ54" s="374">
        <v>0</v>
      </c>
      <c r="AK54" s="374">
        <v>0</v>
      </c>
      <c r="AL54" s="374">
        <v>0</v>
      </c>
      <c r="AM54" s="374">
        <v>0</v>
      </c>
      <c r="AN54" s="374">
        <v>0</v>
      </c>
      <c r="AO54" s="374">
        <v>0</v>
      </c>
      <c r="AP54" s="374">
        <v>0</v>
      </c>
      <c r="AQ54" s="374">
        <v>0</v>
      </c>
      <c r="AR54" s="374">
        <v>0</v>
      </c>
    </row>
    <row r="55" spans="1:44" s="358" customFormat="1" x14ac:dyDescent="0.2">
      <c r="A55" s="387">
        <v>11</v>
      </c>
      <c r="B55" s="388">
        <v>11</v>
      </c>
      <c r="C55" s="372" t="s">
        <v>501</v>
      </c>
      <c r="D55" s="373"/>
      <c r="E55" s="374">
        <v>0</v>
      </c>
      <c r="F55" s="374">
        <v>0</v>
      </c>
      <c r="G55" s="374">
        <v>0</v>
      </c>
      <c r="H55" s="374">
        <v>0</v>
      </c>
      <c r="I55" s="374">
        <v>0</v>
      </c>
      <c r="J55" s="374">
        <v>0</v>
      </c>
      <c r="K55" s="374">
        <v>0</v>
      </c>
      <c r="L55" s="374">
        <v>0</v>
      </c>
      <c r="M55" s="374">
        <v>0</v>
      </c>
      <c r="N55" s="374">
        <v>0</v>
      </c>
      <c r="O55" s="374">
        <v>0</v>
      </c>
      <c r="P55" s="374">
        <v>0</v>
      </c>
      <c r="Q55" s="374">
        <v>0</v>
      </c>
      <c r="R55" s="374">
        <v>0</v>
      </c>
      <c r="S55" s="374">
        <v>0</v>
      </c>
      <c r="T55" s="374">
        <v>0</v>
      </c>
      <c r="U55" s="374">
        <v>0</v>
      </c>
      <c r="V55" s="374">
        <v>0</v>
      </c>
      <c r="W55" s="374">
        <v>0</v>
      </c>
      <c r="X55" s="374">
        <v>0</v>
      </c>
      <c r="Y55" s="374">
        <v>0</v>
      </c>
      <c r="Z55" s="374">
        <v>0</v>
      </c>
      <c r="AA55" s="374">
        <v>0</v>
      </c>
      <c r="AB55" s="374">
        <v>0</v>
      </c>
      <c r="AC55" s="374">
        <v>0</v>
      </c>
      <c r="AD55" s="374">
        <v>0</v>
      </c>
      <c r="AE55" s="374">
        <v>0</v>
      </c>
      <c r="AF55" s="374">
        <v>0</v>
      </c>
      <c r="AG55" s="374">
        <v>0</v>
      </c>
      <c r="AH55" s="374">
        <v>0</v>
      </c>
      <c r="AI55" s="374">
        <v>0</v>
      </c>
      <c r="AJ55" s="374">
        <v>0</v>
      </c>
      <c r="AK55" s="374">
        <v>0</v>
      </c>
      <c r="AL55" s="374">
        <v>0</v>
      </c>
      <c r="AM55" s="374">
        <v>0</v>
      </c>
      <c r="AN55" s="374">
        <v>0</v>
      </c>
      <c r="AO55" s="374">
        <v>0</v>
      </c>
      <c r="AP55" s="374">
        <v>0</v>
      </c>
      <c r="AQ55" s="374">
        <v>0</v>
      </c>
      <c r="AR55" s="374">
        <v>0</v>
      </c>
    </row>
    <row r="56" spans="1:44" s="387" customFormat="1" ht="21" customHeight="1" x14ac:dyDescent="0.2">
      <c r="A56" s="387">
        <v>12</v>
      </c>
      <c r="B56" s="388">
        <v>12</v>
      </c>
      <c r="C56" s="372" t="s">
        <v>502</v>
      </c>
      <c r="D56" s="373">
        <f>SUM(E56:AR56)</f>
        <v>0</v>
      </c>
      <c r="E56" s="374">
        <v>0</v>
      </c>
      <c r="F56" s="374">
        <v>0</v>
      </c>
      <c r="G56" s="374">
        <v>0</v>
      </c>
      <c r="H56" s="374">
        <v>0</v>
      </c>
      <c r="I56" s="374">
        <v>0</v>
      </c>
      <c r="J56" s="374">
        <v>0</v>
      </c>
      <c r="K56" s="374">
        <v>0</v>
      </c>
      <c r="L56" s="374">
        <v>0</v>
      </c>
      <c r="M56" s="374">
        <v>0</v>
      </c>
      <c r="N56" s="374">
        <v>0</v>
      </c>
      <c r="O56" s="374">
        <v>0</v>
      </c>
      <c r="P56" s="374">
        <v>0</v>
      </c>
      <c r="Q56" s="374">
        <v>0</v>
      </c>
      <c r="R56" s="374">
        <v>0</v>
      </c>
      <c r="S56" s="374">
        <v>0</v>
      </c>
      <c r="T56" s="374">
        <v>0</v>
      </c>
      <c r="U56" s="374">
        <v>0</v>
      </c>
      <c r="V56" s="374">
        <v>0</v>
      </c>
      <c r="W56" s="374">
        <v>0</v>
      </c>
      <c r="X56" s="374">
        <v>0</v>
      </c>
      <c r="Y56" s="374">
        <v>0</v>
      </c>
      <c r="Z56" s="374">
        <v>0</v>
      </c>
      <c r="AA56" s="374">
        <v>0</v>
      </c>
      <c r="AB56" s="374">
        <v>0</v>
      </c>
      <c r="AC56" s="374">
        <v>0</v>
      </c>
      <c r="AD56" s="374">
        <v>0</v>
      </c>
      <c r="AE56" s="374">
        <v>0</v>
      </c>
      <c r="AF56" s="374">
        <v>0</v>
      </c>
      <c r="AG56" s="374">
        <v>0</v>
      </c>
      <c r="AH56" s="374">
        <v>0</v>
      </c>
      <c r="AI56" s="374">
        <v>0</v>
      </c>
      <c r="AJ56" s="374">
        <v>0</v>
      </c>
      <c r="AK56" s="374">
        <v>0</v>
      </c>
      <c r="AL56" s="374">
        <v>0</v>
      </c>
      <c r="AM56" s="374">
        <v>0</v>
      </c>
      <c r="AN56" s="374">
        <v>0</v>
      </c>
      <c r="AO56" s="374">
        <v>0</v>
      </c>
      <c r="AP56" s="374">
        <v>0</v>
      </c>
      <c r="AQ56" s="374">
        <v>0</v>
      </c>
      <c r="AR56" s="374">
        <v>0</v>
      </c>
    </row>
    <row r="57" spans="1:44" s="382" customFormat="1" ht="15" customHeight="1" x14ac:dyDescent="0.2">
      <c r="A57" s="387">
        <v>13</v>
      </c>
      <c r="B57" s="388">
        <v>13</v>
      </c>
      <c r="C57" s="384" t="s">
        <v>503</v>
      </c>
      <c r="D57" s="373">
        <f t="shared" si="1"/>
        <v>0</v>
      </c>
      <c r="E57" s="385">
        <f>E52+E56</f>
        <v>0</v>
      </c>
      <c r="F57" s="385">
        <f t="shared" ref="F57:AR57" si="6">F52+F56</f>
        <v>0</v>
      </c>
      <c r="G57" s="385">
        <f t="shared" si="6"/>
        <v>0</v>
      </c>
      <c r="H57" s="385">
        <f t="shared" si="6"/>
        <v>0</v>
      </c>
      <c r="I57" s="385">
        <f t="shared" si="6"/>
        <v>0</v>
      </c>
      <c r="J57" s="385">
        <f t="shared" si="6"/>
        <v>0</v>
      </c>
      <c r="K57" s="385">
        <f t="shared" si="6"/>
        <v>0</v>
      </c>
      <c r="L57" s="385">
        <f t="shared" si="6"/>
        <v>0</v>
      </c>
      <c r="M57" s="385">
        <f t="shared" si="6"/>
        <v>0</v>
      </c>
      <c r="N57" s="385">
        <f t="shared" si="6"/>
        <v>0</v>
      </c>
      <c r="O57" s="385">
        <f t="shared" si="6"/>
        <v>0</v>
      </c>
      <c r="P57" s="385">
        <f t="shared" si="6"/>
        <v>0</v>
      </c>
      <c r="Q57" s="385">
        <f t="shared" si="6"/>
        <v>0</v>
      </c>
      <c r="R57" s="385">
        <f t="shared" si="6"/>
        <v>0</v>
      </c>
      <c r="S57" s="385">
        <f t="shared" si="6"/>
        <v>0</v>
      </c>
      <c r="T57" s="385">
        <f t="shared" si="6"/>
        <v>0</v>
      </c>
      <c r="U57" s="385">
        <f t="shared" si="6"/>
        <v>0</v>
      </c>
      <c r="V57" s="385">
        <f t="shared" si="6"/>
        <v>0</v>
      </c>
      <c r="W57" s="385">
        <f t="shared" si="6"/>
        <v>0</v>
      </c>
      <c r="X57" s="385">
        <f t="shared" si="6"/>
        <v>0</v>
      </c>
      <c r="Y57" s="385">
        <f t="shared" si="6"/>
        <v>0</v>
      </c>
      <c r="Z57" s="385">
        <f t="shared" si="6"/>
        <v>0</v>
      </c>
      <c r="AA57" s="385">
        <f t="shared" si="6"/>
        <v>0</v>
      </c>
      <c r="AB57" s="385">
        <f t="shared" si="6"/>
        <v>0</v>
      </c>
      <c r="AC57" s="385">
        <f t="shared" si="6"/>
        <v>0</v>
      </c>
      <c r="AD57" s="385">
        <f t="shared" si="6"/>
        <v>0</v>
      </c>
      <c r="AE57" s="385">
        <f t="shared" si="6"/>
        <v>0</v>
      </c>
      <c r="AF57" s="385">
        <f t="shared" si="6"/>
        <v>0</v>
      </c>
      <c r="AG57" s="385">
        <f t="shared" si="6"/>
        <v>0</v>
      </c>
      <c r="AH57" s="385">
        <f t="shared" si="6"/>
        <v>0</v>
      </c>
      <c r="AI57" s="385">
        <f t="shared" si="6"/>
        <v>0</v>
      </c>
      <c r="AJ57" s="385">
        <f t="shared" si="6"/>
        <v>0</v>
      </c>
      <c r="AK57" s="385">
        <f t="shared" si="6"/>
        <v>0</v>
      </c>
      <c r="AL57" s="385">
        <f t="shared" si="6"/>
        <v>0</v>
      </c>
      <c r="AM57" s="385">
        <f t="shared" si="6"/>
        <v>0</v>
      </c>
      <c r="AN57" s="385">
        <f t="shared" si="6"/>
        <v>0</v>
      </c>
      <c r="AO57" s="385">
        <f t="shared" si="6"/>
        <v>0</v>
      </c>
      <c r="AP57" s="385">
        <f t="shared" si="6"/>
        <v>0</v>
      </c>
      <c r="AQ57" s="385">
        <f t="shared" si="6"/>
        <v>0</v>
      </c>
      <c r="AR57" s="385">
        <f t="shared" si="6"/>
        <v>0</v>
      </c>
    </row>
    <row r="58" spans="1:44" ht="15" customHeight="1" x14ac:dyDescent="0.2">
      <c r="A58" s="387">
        <v>14</v>
      </c>
      <c r="B58" s="388">
        <v>14</v>
      </c>
      <c r="C58" s="372" t="s">
        <v>504</v>
      </c>
      <c r="D58" s="373">
        <f t="shared" si="1"/>
        <v>0</v>
      </c>
      <c r="E58" s="374">
        <v>0</v>
      </c>
      <c r="F58" s="374">
        <v>0</v>
      </c>
      <c r="G58" s="374">
        <v>0</v>
      </c>
      <c r="H58" s="374">
        <v>0</v>
      </c>
      <c r="I58" s="374">
        <v>0</v>
      </c>
      <c r="J58" s="374">
        <v>0</v>
      </c>
      <c r="K58" s="374">
        <v>0</v>
      </c>
      <c r="L58" s="374">
        <v>0</v>
      </c>
      <c r="M58" s="374">
        <v>0</v>
      </c>
      <c r="N58" s="374">
        <v>0</v>
      </c>
      <c r="O58" s="374">
        <v>0</v>
      </c>
      <c r="P58" s="374">
        <v>0</v>
      </c>
      <c r="Q58" s="374">
        <v>0</v>
      </c>
      <c r="R58" s="374">
        <v>0</v>
      </c>
      <c r="S58" s="374">
        <v>0</v>
      </c>
      <c r="T58" s="374">
        <v>0</v>
      </c>
      <c r="U58" s="374">
        <v>0</v>
      </c>
      <c r="V58" s="374">
        <v>0</v>
      </c>
      <c r="W58" s="374">
        <v>0</v>
      </c>
      <c r="X58" s="374">
        <v>0</v>
      </c>
      <c r="Y58" s="374">
        <v>0</v>
      </c>
      <c r="Z58" s="374">
        <v>0</v>
      </c>
      <c r="AA58" s="374">
        <v>0</v>
      </c>
      <c r="AB58" s="374">
        <v>0</v>
      </c>
      <c r="AC58" s="374">
        <v>0</v>
      </c>
      <c r="AD58" s="374">
        <v>0</v>
      </c>
      <c r="AE58" s="374">
        <v>0</v>
      </c>
      <c r="AF58" s="374">
        <v>0</v>
      </c>
      <c r="AG58" s="374">
        <v>0</v>
      </c>
      <c r="AH58" s="374">
        <v>0</v>
      </c>
      <c r="AI58" s="374">
        <v>0</v>
      </c>
      <c r="AJ58" s="374">
        <v>0</v>
      </c>
      <c r="AK58" s="374">
        <v>0</v>
      </c>
      <c r="AL58" s="374">
        <v>0</v>
      </c>
      <c r="AM58" s="374">
        <v>0</v>
      </c>
      <c r="AN58" s="374">
        <v>0</v>
      </c>
      <c r="AO58" s="374">
        <v>0</v>
      </c>
      <c r="AP58" s="374">
        <v>0</v>
      </c>
      <c r="AQ58" s="374">
        <v>0</v>
      </c>
      <c r="AR58" s="374">
        <v>0</v>
      </c>
    </row>
    <row r="59" spans="1:44" ht="15" customHeight="1" x14ac:dyDescent="0.2">
      <c r="A59" s="387">
        <v>15</v>
      </c>
      <c r="B59" s="388">
        <v>15</v>
      </c>
      <c r="C59" s="372" t="s">
        <v>505</v>
      </c>
      <c r="D59" s="373">
        <f t="shared" si="1"/>
        <v>0</v>
      </c>
      <c r="E59" s="374">
        <v>0</v>
      </c>
      <c r="F59" s="374">
        <v>0</v>
      </c>
      <c r="G59" s="374">
        <v>0</v>
      </c>
      <c r="H59" s="374">
        <v>0</v>
      </c>
      <c r="I59" s="374">
        <v>0</v>
      </c>
      <c r="J59" s="374">
        <v>0</v>
      </c>
      <c r="K59" s="374">
        <v>0</v>
      </c>
      <c r="L59" s="374">
        <v>0</v>
      </c>
      <c r="M59" s="374">
        <v>0</v>
      </c>
      <c r="N59" s="374">
        <v>0</v>
      </c>
      <c r="O59" s="374">
        <v>0</v>
      </c>
      <c r="P59" s="374">
        <v>0</v>
      </c>
      <c r="Q59" s="374">
        <v>0</v>
      </c>
      <c r="R59" s="374">
        <v>0</v>
      </c>
      <c r="S59" s="374">
        <v>0</v>
      </c>
      <c r="T59" s="374">
        <v>0</v>
      </c>
      <c r="U59" s="374">
        <v>0</v>
      </c>
      <c r="V59" s="374">
        <v>0</v>
      </c>
      <c r="W59" s="374">
        <v>0</v>
      </c>
      <c r="X59" s="374">
        <v>0</v>
      </c>
      <c r="Y59" s="374">
        <v>0</v>
      </c>
      <c r="Z59" s="374">
        <v>0</v>
      </c>
      <c r="AA59" s="374">
        <v>0</v>
      </c>
      <c r="AB59" s="374">
        <v>0</v>
      </c>
      <c r="AC59" s="374">
        <v>0</v>
      </c>
      <c r="AD59" s="374">
        <v>0</v>
      </c>
      <c r="AE59" s="374">
        <v>0</v>
      </c>
      <c r="AF59" s="374">
        <v>0</v>
      </c>
      <c r="AG59" s="374">
        <v>0</v>
      </c>
      <c r="AH59" s="374">
        <v>0</v>
      </c>
      <c r="AI59" s="374">
        <v>0</v>
      </c>
      <c r="AJ59" s="374">
        <v>0</v>
      </c>
      <c r="AK59" s="374">
        <v>0</v>
      </c>
      <c r="AL59" s="374">
        <v>0</v>
      </c>
      <c r="AM59" s="374">
        <v>0</v>
      </c>
      <c r="AN59" s="374">
        <v>0</v>
      </c>
      <c r="AO59" s="374">
        <v>0</v>
      </c>
      <c r="AP59" s="374">
        <v>0</v>
      </c>
      <c r="AQ59" s="374">
        <v>0</v>
      </c>
      <c r="AR59" s="374">
        <v>0</v>
      </c>
    </row>
    <row r="60" spans="1:44" ht="15" customHeight="1" x14ac:dyDescent="0.2">
      <c r="A60" s="387">
        <v>16</v>
      </c>
      <c r="B60" s="388">
        <v>16</v>
      </c>
      <c r="C60" s="372" t="s">
        <v>506</v>
      </c>
      <c r="D60" s="373">
        <f t="shared" si="1"/>
        <v>0</v>
      </c>
      <c r="E60" s="374">
        <v>0</v>
      </c>
      <c r="F60" s="374">
        <v>0</v>
      </c>
      <c r="G60" s="374">
        <v>0</v>
      </c>
      <c r="H60" s="374">
        <v>0</v>
      </c>
      <c r="I60" s="374">
        <v>0</v>
      </c>
      <c r="J60" s="374">
        <v>0</v>
      </c>
      <c r="K60" s="374">
        <v>0</v>
      </c>
      <c r="L60" s="374">
        <v>0</v>
      </c>
      <c r="M60" s="374">
        <v>0</v>
      </c>
      <c r="N60" s="374">
        <v>0</v>
      </c>
      <c r="O60" s="374">
        <v>0</v>
      </c>
      <c r="P60" s="374">
        <v>0</v>
      </c>
      <c r="Q60" s="374">
        <v>0</v>
      </c>
      <c r="R60" s="374">
        <v>0</v>
      </c>
      <c r="S60" s="374">
        <v>0</v>
      </c>
      <c r="T60" s="374">
        <v>0</v>
      </c>
      <c r="U60" s="374">
        <v>0</v>
      </c>
      <c r="V60" s="374">
        <v>0</v>
      </c>
      <c r="W60" s="374">
        <v>0</v>
      </c>
      <c r="X60" s="374">
        <v>0</v>
      </c>
      <c r="Y60" s="374">
        <v>0</v>
      </c>
      <c r="Z60" s="374">
        <v>0</v>
      </c>
      <c r="AA60" s="374">
        <v>0</v>
      </c>
      <c r="AB60" s="374">
        <v>0</v>
      </c>
      <c r="AC60" s="374">
        <v>0</v>
      </c>
      <c r="AD60" s="374">
        <v>0</v>
      </c>
      <c r="AE60" s="374">
        <v>0</v>
      </c>
      <c r="AF60" s="374">
        <v>0</v>
      </c>
      <c r="AG60" s="374">
        <v>0</v>
      </c>
      <c r="AH60" s="374">
        <v>0</v>
      </c>
      <c r="AI60" s="374">
        <v>0</v>
      </c>
      <c r="AJ60" s="374">
        <v>0</v>
      </c>
      <c r="AK60" s="374">
        <v>0</v>
      </c>
      <c r="AL60" s="374">
        <v>0</v>
      </c>
      <c r="AM60" s="374">
        <v>0</v>
      </c>
      <c r="AN60" s="374">
        <v>0</v>
      </c>
      <c r="AO60" s="374">
        <v>0</v>
      </c>
      <c r="AP60" s="374">
        <v>0</v>
      </c>
      <c r="AQ60" s="374">
        <v>0</v>
      </c>
      <c r="AR60" s="374">
        <v>0</v>
      </c>
    </row>
    <row r="61" spans="1:44" ht="15" customHeight="1" x14ac:dyDescent="0.2">
      <c r="A61" s="387">
        <v>17</v>
      </c>
      <c r="B61" s="388">
        <v>17</v>
      </c>
      <c r="C61" s="372" t="s">
        <v>507</v>
      </c>
      <c r="D61" s="373">
        <f t="shared" si="1"/>
        <v>0</v>
      </c>
      <c r="E61" s="374">
        <v>0</v>
      </c>
      <c r="F61" s="374">
        <v>0</v>
      </c>
      <c r="G61" s="374">
        <v>0</v>
      </c>
      <c r="H61" s="374">
        <v>0</v>
      </c>
      <c r="I61" s="374">
        <v>0</v>
      </c>
      <c r="J61" s="374">
        <v>0</v>
      </c>
      <c r="K61" s="374">
        <v>0</v>
      </c>
      <c r="L61" s="374">
        <v>0</v>
      </c>
      <c r="M61" s="374">
        <v>0</v>
      </c>
      <c r="N61" s="374">
        <v>0</v>
      </c>
      <c r="O61" s="374">
        <v>0</v>
      </c>
      <c r="P61" s="374">
        <v>0</v>
      </c>
      <c r="Q61" s="374">
        <v>0</v>
      </c>
      <c r="R61" s="374">
        <v>0</v>
      </c>
      <c r="S61" s="374">
        <v>0</v>
      </c>
      <c r="T61" s="374">
        <v>0</v>
      </c>
      <c r="U61" s="374">
        <v>0</v>
      </c>
      <c r="V61" s="374">
        <v>0</v>
      </c>
      <c r="W61" s="374">
        <v>0</v>
      </c>
      <c r="X61" s="374">
        <v>0</v>
      </c>
      <c r="Y61" s="374">
        <v>0</v>
      </c>
      <c r="Z61" s="374">
        <v>0</v>
      </c>
      <c r="AA61" s="374">
        <v>0</v>
      </c>
      <c r="AB61" s="374">
        <v>0</v>
      </c>
      <c r="AC61" s="374">
        <v>0</v>
      </c>
      <c r="AD61" s="374">
        <v>0</v>
      </c>
      <c r="AE61" s="374">
        <v>0</v>
      </c>
      <c r="AF61" s="374">
        <v>0</v>
      </c>
      <c r="AG61" s="374">
        <v>0</v>
      </c>
      <c r="AH61" s="374">
        <v>0</v>
      </c>
      <c r="AI61" s="374">
        <v>0</v>
      </c>
      <c r="AJ61" s="374">
        <v>0</v>
      </c>
      <c r="AK61" s="374">
        <v>0</v>
      </c>
      <c r="AL61" s="374">
        <v>0</v>
      </c>
      <c r="AM61" s="374">
        <v>0</v>
      </c>
      <c r="AN61" s="374">
        <v>0</v>
      </c>
      <c r="AO61" s="374">
        <v>0</v>
      </c>
      <c r="AP61" s="374">
        <v>0</v>
      </c>
      <c r="AQ61" s="374">
        <v>0</v>
      </c>
      <c r="AR61" s="374">
        <v>0</v>
      </c>
    </row>
    <row r="62" spans="1:44" ht="15" customHeight="1" x14ac:dyDescent="0.2">
      <c r="A62" s="387">
        <v>18</v>
      </c>
      <c r="B62" s="388">
        <v>18</v>
      </c>
      <c r="C62" s="372" t="s">
        <v>508</v>
      </c>
      <c r="D62" s="373">
        <f t="shared" si="1"/>
        <v>0</v>
      </c>
      <c r="E62" s="374">
        <v>0</v>
      </c>
      <c r="F62" s="374">
        <v>0</v>
      </c>
      <c r="G62" s="374">
        <v>0</v>
      </c>
      <c r="H62" s="374">
        <v>0</v>
      </c>
      <c r="I62" s="374">
        <v>0</v>
      </c>
      <c r="J62" s="374">
        <v>0</v>
      </c>
      <c r="K62" s="374">
        <v>0</v>
      </c>
      <c r="L62" s="374">
        <v>0</v>
      </c>
      <c r="M62" s="374">
        <v>0</v>
      </c>
      <c r="N62" s="374">
        <v>0</v>
      </c>
      <c r="O62" s="374">
        <v>0</v>
      </c>
      <c r="P62" s="374">
        <v>0</v>
      </c>
      <c r="Q62" s="374">
        <v>0</v>
      </c>
      <c r="R62" s="374">
        <v>0</v>
      </c>
      <c r="S62" s="374">
        <v>0</v>
      </c>
      <c r="T62" s="374">
        <v>0</v>
      </c>
      <c r="U62" s="374">
        <v>0</v>
      </c>
      <c r="V62" s="374">
        <v>0</v>
      </c>
      <c r="W62" s="374">
        <v>0</v>
      </c>
      <c r="X62" s="374">
        <v>0</v>
      </c>
      <c r="Y62" s="374">
        <v>0</v>
      </c>
      <c r="Z62" s="374">
        <v>0</v>
      </c>
      <c r="AA62" s="374">
        <v>0</v>
      </c>
      <c r="AB62" s="374">
        <v>0</v>
      </c>
      <c r="AC62" s="374">
        <v>0</v>
      </c>
      <c r="AD62" s="374">
        <v>0</v>
      </c>
      <c r="AE62" s="374">
        <v>0</v>
      </c>
      <c r="AF62" s="374">
        <v>0</v>
      </c>
      <c r="AG62" s="374">
        <v>0</v>
      </c>
      <c r="AH62" s="374">
        <v>0</v>
      </c>
      <c r="AI62" s="374">
        <v>0</v>
      </c>
      <c r="AJ62" s="374">
        <v>0</v>
      </c>
      <c r="AK62" s="374">
        <v>0</v>
      </c>
      <c r="AL62" s="374">
        <v>0</v>
      </c>
      <c r="AM62" s="374">
        <v>0</v>
      </c>
      <c r="AN62" s="374">
        <v>0</v>
      </c>
      <c r="AO62" s="374">
        <v>0</v>
      </c>
      <c r="AP62" s="374">
        <v>0</v>
      </c>
      <c r="AQ62" s="374">
        <v>0</v>
      </c>
      <c r="AR62" s="374">
        <v>0</v>
      </c>
    </row>
    <row r="63" spans="1:44" ht="15" customHeight="1" x14ac:dyDescent="0.2">
      <c r="A63" s="387">
        <v>19</v>
      </c>
      <c r="B63" s="388">
        <v>19</v>
      </c>
      <c r="C63" s="372" t="s">
        <v>509</v>
      </c>
      <c r="D63" s="373">
        <f t="shared" si="1"/>
        <v>0</v>
      </c>
      <c r="E63" s="374">
        <v>0</v>
      </c>
      <c r="F63" s="374">
        <v>0</v>
      </c>
      <c r="G63" s="374">
        <v>0</v>
      </c>
      <c r="H63" s="374">
        <v>0</v>
      </c>
      <c r="I63" s="374">
        <v>0</v>
      </c>
      <c r="J63" s="374">
        <v>0</v>
      </c>
      <c r="K63" s="374">
        <v>0</v>
      </c>
      <c r="L63" s="374">
        <v>0</v>
      </c>
      <c r="M63" s="374">
        <v>0</v>
      </c>
      <c r="N63" s="374">
        <v>0</v>
      </c>
      <c r="O63" s="374">
        <v>0</v>
      </c>
      <c r="P63" s="374">
        <v>0</v>
      </c>
      <c r="Q63" s="374">
        <v>0</v>
      </c>
      <c r="R63" s="374">
        <v>0</v>
      </c>
      <c r="S63" s="374">
        <v>0</v>
      </c>
      <c r="T63" s="374">
        <v>0</v>
      </c>
      <c r="U63" s="374">
        <v>0</v>
      </c>
      <c r="V63" s="374">
        <v>0</v>
      </c>
      <c r="W63" s="374">
        <v>0</v>
      </c>
      <c r="X63" s="374">
        <v>0</v>
      </c>
      <c r="Y63" s="374">
        <v>0</v>
      </c>
      <c r="Z63" s="374">
        <v>0</v>
      </c>
      <c r="AA63" s="374">
        <v>0</v>
      </c>
      <c r="AB63" s="374">
        <v>0</v>
      </c>
      <c r="AC63" s="374">
        <v>0</v>
      </c>
      <c r="AD63" s="374">
        <v>0</v>
      </c>
      <c r="AE63" s="374">
        <v>0</v>
      </c>
      <c r="AF63" s="374">
        <v>0</v>
      </c>
      <c r="AG63" s="374">
        <v>0</v>
      </c>
      <c r="AH63" s="374">
        <v>0</v>
      </c>
      <c r="AI63" s="374">
        <v>0</v>
      </c>
      <c r="AJ63" s="374">
        <v>0</v>
      </c>
      <c r="AK63" s="374">
        <v>0</v>
      </c>
      <c r="AL63" s="374">
        <v>0</v>
      </c>
      <c r="AM63" s="374">
        <v>0</v>
      </c>
      <c r="AN63" s="374">
        <v>0</v>
      </c>
      <c r="AO63" s="374">
        <v>0</v>
      </c>
      <c r="AP63" s="374">
        <v>0</v>
      </c>
      <c r="AQ63" s="374">
        <v>0</v>
      </c>
      <c r="AR63" s="374">
        <v>0</v>
      </c>
    </row>
    <row r="64" spans="1:44" s="387" customFormat="1" ht="15" customHeight="1" x14ac:dyDescent="0.2">
      <c r="A64" s="387">
        <v>20</v>
      </c>
      <c r="B64" s="388">
        <v>20</v>
      </c>
      <c r="C64" s="372" t="s">
        <v>510</v>
      </c>
      <c r="D64" s="373">
        <f t="shared" si="1"/>
        <v>0</v>
      </c>
      <c r="E64" s="374">
        <v>0</v>
      </c>
      <c r="F64" s="374">
        <v>0</v>
      </c>
      <c r="G64" s="374">
        <v>0</v>
      </c>
      <c r="H64" s="374">
        <v>0</v>
      </c>
      <c r="I64" s="374">
        <v>0</v>
      </c>
      <c r="J64" s="374">
        <v>0</v>
      </c>
      <c r="K64" s="374">
        <v>0</v>
      </c>
      <c r="L64" s="374">
        <v>0</v>
      </c>
      <c r="M64" s="374">
        <v>0</v>
      </c>
      <c r="N64" s="374">
        <v>0</v>
      </c>
      <c r="O64" s="374">
        <v>0</v>
      </c>
      <c r="P64" s="374">
        <v>0</v>
      </c>
      <c r="Q64" s="374">
        <v>0</v>
      </c>
      <c r="R64" s="374">
        <v>0</v>
      </c>
      <c r="S64" s="374">
        <v>0</v>
      </c>
      <c r="T64" s="374">
        <v>0</v>
      </c>
      <c r="U64" s="374">
        <v>0</v>
      </c>
      <c r="V64" s="374">
        <v>0</v>
      </c>
      <c r="W64" s="374">
        <v>0</v>
      </c>
      <c r="X64" s="374">
        <v>0</v>
      </c>
      <c r="Y64" s="374">
        <v>0</v>
      </c>
      <c r="Z64" s="374">
        <v>0</v>
      </c>
      <c r="AA64" s="374">
        <v>0</v>
      </c>
      <c r="AB64" s="374">
        <v>0</v>
      </c>
      <c r="AC64" s="374">
        <v>0</v>
      </c>
      <c r="AD64" s="374">
        <v>0</v>
      </c>
      <c r="AE64" s="374">
        <v>0</v>
      </c>
      <c r="AF64" s="374">
        <v>0</v>
      </c>
      <c r="AG64" s="374">
        <v>0</v>
      </c>
      <c r="AH64" s="374">
        <v>0</v>
      </c>
      <c r="AI64" s="374">
        <v>0</v>
      </c>
      <c r="AJ64" s="374">
        <v>0</v>
      </c>
      <c r="AK64" s="374">
        <v>0</v>
      </c>
      <c r="AL64" s="374">
        <v>0</v>
      </c>
      <c r="AM64" s="374">
        <v>0</v>
      </c>
      <c r="AN64" s="374">
        <v>0</v>
      </c>
      <c r="AO64" s="374">
        <v>0</v>
      </c>
      <c r="AP64" s="374">
        <v>0</v>
      </c>
      <c r="AQ64" s="374">
        <v>0</v>
      </c>
      <c r="AR64" s="374">
        <v>0</v>
      </c>
    </row>
    <row r="65" spans="1:44" s="387" customFormat="1" ht="15" customHeight="1" x14ac:dyDescent="0.2">
      <c r="A65" s="387">
        <v>21</v>
      </c>
      <c r="B65" s="388">
        <v>21</v>
      </c>
      <c r="C65" s="372" t="s">
        <v>511</v>
      </c>
      <c r="D65" s="373">
        <f t="shared" si="1"/>
        <v>0</v>
      </c>
      <c r="E65" s="374">
        <v>0</v>
      </c>
      <c r="F65" s="374">
        <v>0</v>
      </c>
      <c r="G65" s="374">
        <v>0</v>
      </c>
      <c r="H65" s="374">
        <v>0</v>
      </c>
      <c r="I65" s="374">
        <v>0</v>
      </c>
      <c r="J65" s="374">
        <v>0</v>
      </c>
      <c r="K65" s="374">
        <v>0</v>
      </c>
      <c r="L65" s="374">
        <v>0</v>
      </c>
      <c r="M65" s="374">
        <v>0</v>
      </c>
      <c r="N65" s="374">
        <v>0</v>
      </c>
      <c r="O65" s="374">
        <v>0</v>
      </c>
      <c r="P65" s="374">
        <v>0</v>
      </c>
      <c r="Q65" s="374">
        <v>0</v>
      </c>
      <c r="R65" s="374">
        <v>0</v>
      </c>
      <c r="S65" s="374">
        <v>0</v>
      </c>
      <c r="T65" s="374">
        <v>0</v>
      </c>
      <c r="U65" s="374">
        <v>0</v>
      </c>
      <c r="V65" s="374">
        <v>0</v>
      </c>
      <c r="W65" s="374">
        <v>0</v>
      </c>
      <c r="X65" s="374">
        <v>0</v>
      </c>
      <c r="Y65" s="374">
        <v>0</v>
      </c>
      <c r="Z65" s="374">
        <v>0</v>
      </c>
      <c r="AA65" s="374">
        <v>0</v>
      </c>
      <c r="AB65" s="374">
        <v>0</v>
      </c>
      <c r="AC65" s="374">
        <v>0</v>
      </c>
      <c r="AD65" s="374">
        <v>0</v>
      </c>
      <c r="AE65" s="374">
        <v>0</v>
      </c>
      <c r="AF65" s="374">
        <v>0</v>
      </c>
      <c r="AG65" s="374">
        <v>0</v>
      </c>
      <c r="AH65" s="374">
        <v>0</v>
      </c>
      <c r="AI65" s="374">
        <v>0</v>
      </c>
      <c r="AJ65" s="374">
        <v>0</v>
      </c>
      <c r="AK65" s="374">
        <v>0</v>
      </c>
      <c r="AL65" s="374">
        <v>0</v>
      </c>
      <c r="AM65" s="374">
        <v>0</v>
      </c>
      <c r="AN65" s="374">
        <v>0</v>
      </c>
      <c r="AO65" s="374">
        <v>0</v>
      </c>
      <c r="AP65" s="374">
        <v>0</v>
      </c>
      <c r="AQ65" s="374">
        <v>0</v>
      </c>
      <c r="AR65" s="374">
        <v>0</v>
      </c>
    </row>
    <row r="66" spans="1:44" s="387" customFormat="1" ht="26.65" customHeight="1" x14ac:dyDescent="0.2">
      <c r="A66" s="387">
        <v>22</v>
      </c>
      <c r="B66" s="388">
        <v>22</v>
      </c>
      <c r="C66" s="372" t="s">
        <v>512</v>
      </c>
      <c r="D66" s="373">
        <f t="shared" si="1"/>
        <v>0</v>
      </c>
      <c r="E66" s="374">
        <v>0</v>
      </c>
      <c r="F66" s="374">
        <v>0</v>
      </c>
      <c r="G66" s="374">
        <v>0</v>
      </c>
      <c r="H66" s="374">
        <v>0</v>
      </c>
      <c r="I66" s="374">
        <v>0</v>
      </c>
      <c r="J66" s="374">
        <v>0</v>
      </c>
      <c r="K66" s="374">
        <v>0</v>
      </c>
      <c r="L66" s="374">
        <v>0</v>
      </c>
      <c r="M66" s="374">
        <v>0</v>
      </c>
      <c r="N66" s="374">
        <v>0</v>
      </c>
      <c r="O66" s="374">
        <v>0</v>
      </c>
      <c r="P66" s="374">
        <v>0</v>
      </c>
      <c r="Q66" s="374">
        <v>0</v>
      </c>
      <c r="R66" s="374">
        <v>0</v>
      </c>
      <c r="S66" s="374">
        <v>0</v>
      </c>
      <c r="T66" s="374">
        <v>0</v>
      </c>
      <c r="U66" s="374">
        <v>0</v>
      </c>
      <c r="V66" s="374">
        <v>0</v>
      </c>
      <c r="W66" s="374">
        <v>0</v>
      </c>
      <c r="X66" s="374">
        <v>0</v>
      </c>
      <c r="Y66" s="374">
        <v>0</v>
      </c>
      <c r="Z66" s="374">
        <v>0</v>
      </c>
      <c r="AA66" s="374">
        <v>0</v>
      </c>
      <c r="AB66" s="374">
        <v>0</v>
      </c>
      <c r="AC66" s="374">
        <v>0</v>
      </c>
      <c r="AD66" s="374">
        <v>0</v>
      </c>
      <c r="AE66" s="374">
        <v>0</v>
      </c>
      <c r="AF66" s="374">
        <v>0</v>
      </c>
      <c r="AG66" s="374">
        <v>0</v>
      </c>
      <c r="AH66" s="374">
        <v>0</v>
      </c>
      <c r="AI66" s="374">
        <v>0</v>
      </c>
      <c r="AJ66" s="374">
        <v>0</v>
      </c>
      <c r="AK66" s="374">
        <v>0</v>
      </c>
      <c r="AL66" s="374">
        <v>0</v>
      </c>
      <c r="AM66" s="374">
        <v>0</v>
      </c>
      <c r="AN66" s="374">
        <v>0</v>
      </c>
      <c r="AO66" s="374">
        <v>0</v>
      </c>
      <c r="AP66" s="374">
        <v>0</v>
      </c>
      <c r="AQ66" s="374">
        <v>0</v>
      </c>
      <c r="AR66" s="374">
        <v>0</v>
      </c>
    </row>
    <row r="67" spans="1:44" s="387" customFormat="1" ht="34.9" customHeight="1" x14ac:dyDescent="0.2">
      <c r="A67" s="387">
        <v>23</v>
      </c>
      <c r="B67" s="388">
        <v>23</v>
      </c>
      <c r="C67" s="372" t="s">
        <v>513</v>
      </c>
      <c r="D67" s="373">
        <f t="shared" si="1"/>
        <v>0</v>
      </c>
      <c r="E67" s="374">
        <v>0</v>
      </c>
      <c r="F67" s="374">
        <v>0</v>
      </c>
      <c r="G67" s="374">
        <v>0</v>
      </c>
      <c r="H67" s="374">
        <v>0</v>
      </c>
      <c r="I67" s="374">
        <v>0</v>
      </c>
      <c r="J67" s="374">
        <v>0</v>
      </c>
      <c r="K67" s="374">
        <v>0</v>
      </c>
      <c r="L67" s="374">
        <v>0</v>
      </c>
      <c r="M67" s="374">
        <v>0</v>
      </c>
      <c r="N67" s="374">
        <v>0</v>
      </c>
      <c r="O67" s="374">
        <v>0</v>
      </c>
      <c r="P67" s="374">
        <v>0</v>
      </c>
      <c r="Q67" s="374">
        <v>0</v>
      </c>
      <c r="R67" s="374">
        <v>0</v>
      </c>
      <c r="S67" s="374">
        <v>0</v>
      </c>
      <c r="T67" s="374">
        <v>0</v>
      </c>
      <c r="U67" s="374">
        <v>0</v>
      </c>
      <c r="V67" s="374">
        <v>0</v>
      </c>
      <c r="W67" s="374">
        <v>0</v>
      </c>
      <c r="X67" s="374">
        <v>0</v>
      </c>
      <c r="Y67" s="374">
        <v>0</v>
      </c>
      <c r="Z67" s="374">
        <v>0</v>
      </c>
      <c r="AA67" s="374">
        <v>0</v>
      </c>
      <c r="AB67" s="374">
        <v>0</v>
      </c>
      <c r="AC67" s="374">
        <v>0</v>
      </c>
      <c r="AD67" s="374">
        <v>0</v>
      </c>
      <c r="AE67" s="374">
        <v>0</v>
      </c>
      <c r="AF67" s="374">
        <v>0</v>
      </c>
      <c r="AG67" s="374">
        <v>0</v>
      </c>
      <c r="AH67" s="374">
        <v>0</v>
      </c>
      <c r="AI67" s="374">
        <v>0</v>
      </c>
      <c r="AJ67" s="374">
        <v>0</v>
      </c>
      <c r="AK67" s="374">
        <v>0</v>
      </c>
      <c r="AL67" s="374">
        <v>0</v>
      </c>
      <c r="AM67" s="374">
        <v>0</v>
      </c>
      <c r="AN67" s="374">
        <v>0</v>
      </c>
      <c r="AO67" s="374">
        <v>0</v>
      </c>
      <c r="AP67" s="374">
        <v>0</v>
      </c>
      <c r="AQ67" s="374">
        <v>0</v>
      </c>
      <c r="AR67" s="374">
        <v>0</v>
      </c>
    </row>
    <row r="68" spans="1:44" s="387" customFormat="1" ht="20.100000000000001" customHeight="1" x14ac:dyDescent="0.2">
      <c r="A68" s="387">
        <v>24</v>
      </c>
      <c r="B68" s="388">
        <v>24</v>
      </c>
      <c r="C68" s="372" t="s">
        <v>514</v>
      </c>
      <c r="D68" s="373">
        <f t="shared" si="1"/>
        <v>0</v>
      </c>
      <c r="E68" s="374">
        <v>0</v>
      </c>
      <c r="F68" s="374">
        <v>0</v>
      </c>
      <c r="G68" s="374">
        <v>0</v>
      </c>
      <c r="H68" s="374">
        <v>0</v>
      </c>
      <c r="I68" s="374">
        <v>0</v>
      </c>
      <c r="J68" s="374">
        <v>0</v>
      </c>
      <c r="K68" s="374">
        <v>0</v>
      </c>
      <c r="L68" s="374">
        <v>0</v>
      </c>
      <c r="M68" s="374">
        <v>0</v>
      </c>
      <c r="N68" s="374">
        <v>0</v>
      </c>
      <c r="O68" s="374">
        <v>0</v>
      </c>
      <c r="P68" s="374">
        <v>0</v>
      </c>
      <c r="Q68" s="374">
        <v>0</v>
      </c>
      <c r="R68" s="374">
        <v>0</v>
      </c>
      <c r="S68" s="374">
        <v>0</v>
      </c>
      <c r="T68" s="374">
        <v>0</v>
      </c>
      <c r="U68" s="374">
        <v>0</v>
      </c>
      <c r="V68" s="374">
        <v>0</v>
      </c>
      <c r="W68" s="374">
        <v>0</v>
      </c>
      <c r="X68" s="374">
        <v>0</v>
      </c>
      <c r="Y68" s="374">
        <v>0</v>
      </c>
      <c r="Z68" s="374">
        <v>0</v>
      </c>
      <c r="AA68" s="374">
        <v>0</v>
      </c>
      <c r="AB68" s="374">
        <v>0</v>
      </c>
      <c r="AC68" s="374">
        <v>0</v>
      </c>
      <c r="AD68" s="374">
        <v>0</v>
      </c>
      <c r="AE68" s="374">
        <v>0</v>
      </c>
      <c r="AF68" s="374">
        <v>0</v>
      </c>
      <c r="AG68" s="374">
        <v>0</v>
      </c>
      <c r="AH68" s="374">
        <v>0</v>
      </c>
      <c r="AI68" s="374">
        <v>0</v>
      </c>
      <c r="AJ68" s="374">
        <v>0</v>
      </c>
      <c r="AK68" s="374">
        <v>0</v>
      </c>
      <c r="AL68" s="374">
        <v>0</v>
      </c>
      <c r="AM68" s="374">
        <v>0</v>
      </c>
      <c r="AN68" s="374">
        <v>0</v>
      </c>
      <c r="AO68" s="374">
        <v>0</v>
      </c>
      <c r="AP68" s="374">
        <v>0</v>
      </c>
      <c r="AQ68" s="374">
        <v>0</v>
      </c>
      <c r="AR68" s="374">
        <v>0</v>
      </c>
    </row>
    <row r="69" spans="1:44" s="387" customFormat="1" ht="20.100000000000001" customHeight="1" x14ac:dyDescent="0.2">
      <c r="B69" s="388">
        <v>25</v>
      </c>
      <c r="C69" s="372" t="s">
        <v>515</v>
      </c>
      <c r="D69" s="373">
        <f t="shared" si="1"/>
        <v>0</v>
      </c>
      <c r="E69" s="374">
        <v>0</v>
      </c>
      <c r="F69" s="374">
        <v>0</v>
      </c>
      <c r="G69" s="374">
        <v>0</v>
      </c>
      <c r="H69" s="374">
        <v>0</v>
      </c>
      <c r="I69" s="374">
        <v>0</v>
      </c>
      <c r="J69" s="374">
        <v>0</v>
      </c>
      <c r="K69" s="374">
        <v>0</v>
      </c>
      <c r="L69" s="374">
        <v>0</v>
      </c>
      <c r="M69" s="374">
        <v>0</v>
      </c>
      <c r="N69" s="374">
        <v>0</v>
      </c>
      <c r="O69" s="374">
        <v>0</v>
      </c>
      <c r="P69" s="374">
        <v>0</v>
      </c>
      <c r="Q69" s="374">
        <v>0</v>
      </c>
      <c r="R69" s="374">
        <v>0</v>
      </c>
      <c r="S69" s="374">
        <v>0</v>
      </c>
      <c r="T69" s="374">
        <v>0</v>
      </c>
      <c r="U69" s="374">
        <v>0</v>
      </c>
      <c r="V69" s="374">
        <v>0</v>
      </c>
      <c r="W69" s="374">
        <v>0</v>
      </c>
      <c r="X69" s="374">
        <v>0</v>
      </c>
      <c r="Y69" s="374">
        <v>0</v>
      </c>
      <c r="Z69" s="374">
        <v>0</v>
      </c>
      <c r="AA69" s="374">
        <v>0</v>
      </c>
      <c r="AB69" s="374">
        <v>0</v>
      </c>
      <c r="AC69" s="374">
        <v>0</v>
      </c>
      <c r="AD69" s="374">
        <v>0</v>
      </c>
      <c r="AE69" s="374">
        <v>0</v>
      </c>
      <c r="AF69" s="374">
        <v>0</v>
      </c>
      <c r="AG69" s="374">
        <v>0</v>
      </c>
      <c r="AH69" s="374">
        <v>0</v>
      </c>
      <c r="AI69" s="374">
        <v>0</v>
      </c>
      <c r="AJ69" s="374">
        <v>0</v>
      </c>
      <c r="AK69" s="374">
        <v>0</v>
      </c>
      <c r="AL69" s="374">
        <v>0</v>
      </c>
      <c r="AM69" s="374">
        <v>0</v>
      </c>
      <c r="AN69" s="374">
        <v>0</v>
      </c>
      <c r="AO69" s="374">
        <v>0</v>
      </c>
      <c r="AP69" s="374">
        <v>0</v>
      </c>
      <c r="AQ69" s="374">
        <v>0</v>
      </c>
      <c r="AR69" s="374">
        <v>0</v>
      </c>
    </row>
    <row r="70" spans="1:44" s="387" customFormat="1" ht="20.100000000000001" customHeight="1" x14ac:dyDescent="0.2">
      <c r="B70" s="388">
        <v>26</v>
      </c>
      <c r="C70" s="372" t="s">
        <v>715</v>
      </c>
      <c r="D70" s="373">
        <f t="shared" si="1"/>
        <v>0</v>
      </c>
      <c r="E70" s="374">
        <v>0</v>
      </c>
      <c r="F70" s="374">
        <v>0</v>
      </c>
      <c r="G70" s="374">
        <v>0</v>
      </c>
      <c r="H70" s="374">
        <v>0</v>
      </c>
      <c r="I70" s="374">
        <v>0</v>
      </c>
      <c r="J70" s="374">
        <v>0</v>
      </c>
      <c r="K70" s="374">
        <v>0</v>
      </c>
      <c r="L70" s="374">
        <v>0</v>
      </c>
      <c r="M70" s="374">
        <v>0</v>
      </c>
      <c r="N70" s="374">
        <v>0</v>
      </c>
      <c r="O70" s="374">
        <v>0</v>
      </c>
      <c r="P70" s="374">
        <v>0</v>
      </c>
      <c r="Q70" s="374">
        <v>0</v>
      </c>
      <c r="R70" s="374">
        <v>0</v>
      </c>
      <c r="S70" s="374">
        <v>0</v>
      </c>
      <c r="T70" s="374">
        <v>0</v>
      </c>
      <c r="U70" s="374">
        <v>0</v>
      </c>
      <c r="V70" s="374">
        <v>0</v>
      </c>
      <c r="W70" s="374">
        <v>0</v>
      </c>
      <c r="X70" s="374">
        <v>0</v>
      </c>
      <c r="Y70" s="374">
        <v>0</v>
      </c>
      <c r="Z70" s="374">
        <v>0</v>
      </c>
      <c r="AA70" s="374">
        <v>0</v>
      </c>
      <c r="AB70" s="374">
        <v>0</v>
      </c>
      <c r="AC70" s="374">
        <v>0</v>
      </c>
      <c r="AD70" s="374">
        <v>0</v>
      </c>
      <c r="AE70" s="374">
        <v>0</v>
      </c>
      <c r="AF70" s="374">
        <v>0</v>
      </c>
      <c r="AG70" s="374">
        <v>0</v>
      </c>
      <c r="AH70" s="374">
        <v>0</v>
      </c>
      <c r="AI70" s="374">
        <v>0</v>
      </c>
      <c r="AJ70" s="374">
        <v>0</v>
      </c>
      <c r="AK70" s="374">
        <v>0</v>
      </c>
      <c r="AL70" s="374">
        <v>0</v>
      </c>
      <c r="AM70" s="374">
        <v>0</v>
      </c>
      <c r="AN70" s="374">
        <v>0</v>
      </c>
      <c r="AO70" s="374">
        <v>0</v>
      </c>
      <c r="AP70" s="374">
        <v>0</v>
      </c>
      <c r="AQ70" s="374">
        <v>0</v>
      </c>
      <c r="AR70" s="374">
        <v>0</v>
      </c>
    </row>
    <row r="71" spans="1:44" s="387" customFormat="1" x14ac:dyDescent="0.2">
      <c r="B71" s="388">
        <v>27</v>
      </c>
      <c r="C71" s="372"/>
      <c r="D71" s="373">
        <f t="shared" si="1"/>
        <v>0</v>
      </c>
      <c r="E71" s="374">
        <v>0</v>
      </c>
      <c r="F71" s="374">
        <v>0</v>
      </c>
      <c r="G71" s="374">
        <v>0</v>
      </c>
      <c r="H71" s="374">
        <v>0</v>
      </c>
      <c r="I71" s="374">
        <v>0</v>
      </c>
      <c r="J71" s="374">
        <v>0</v>
      </c>
      <c r="K71" s="374">
        <v>0</v>
      </c>
      <c r="L71" s="374">
        <v>0</v>
      </c>
      <c r="M71" s="374">
        <v>0</v>
      </c>
      <c r="N71" s="374">
        <v>0</v>
      </c>
      <c r="O71" s="374">
        <v>0</v>
      </c>
      <c r="P71" s="374">
        <v>0</v>
      </c>
      <c r="Q71" s="374">
        <v>0</v>
      </c>
      <c r="R71" s="374">
        <v>0</v>
      </c>
      <c r="S71" s="374">
        <v>0</v>
      </c>
      <c r="T71" s="374">
        <v>0</v>
      </c>
      <c r="U71" s="374">
        <v>0</v>
      </c>
      <c r="V71" s="374">
        <v>0</v>
      </c>
      <c r="W71" s="374">
        <v>0</v>
      </c>
      <c r="X71" s="374">
        <v>0</v>
      </c>
      <c r="Y71" s="374">
        <v>0</v>
      </c>
      <c r="Z71" s="374">
        <v>0</v>
      </c>
      <c r="AA71" s="374">
        <v>0</v>
      </c>
      <c r="AB71" s="374">
        <v>0</v>
      </c>
      <c r="AC71" s="374">
        <v>0</v>
      </c>
      <c r="AD71" s="374">
        <v>0</v>
      </c>
      <c r="AE71" s="374">
        <v>0</v>
      </c>
      <c r="AF71" s="374">
        <v>0</v>
      </c>
      <c r="AG71" s="374">
        <v>0</v>
      </c>
      <c r="AH71" s="374">
        <v>0</v>
      </c>
      <c r="AI71" s="374">
        <v>0</v>
      </c>
      <c r="AJ71" s="374">
        <v>0</v>
      </c>
      <c r="AK71" s="374">
        <v>0</v>
      </c>
      <c r="AL71" s="374">
        <v>0</v>
      </c>
      <c r="AM71" s="374">
        <v>0</v>
      </c>
      <c r="AN71" s="374">
        <v>0</v>
      </c>
      <c r="AO71" s="374">
        <v>0</v>
      </c>
      <c r="AP71" s="374">
        <v>0</v>
      </c>
      <c r="AQ71" s="374">
        <v>0</v>
      </c>
      <c r="AR71" s="374">
        <v>0</v>
      </c>
    </row>
    <row r="72" spans="1:44" s="387" customFormat="1" ht="22.15" customHeight="1" x14ac:dyDescent="0.2">
      <c r="A72" s="387">
        <v>25</v>
      </c>
      <c r="B72" s="388">
        <v>28</v>
      </c>
      <c r="C72" s="390" t="s">
        <v>516</v>
      </c>
      <c r="D72" s="373">
        <f t="shared" si="1"/>
        <v>0</v>
      </c>
      <c r="E72" s="374">
        <v>0</v>
      </c>
      <c r="F72" s="374">
        <v>0</v>
      </c>
      <c r="G72" s="374">
        <v>0</v>
      </c>
      <c r="H72" s="374">
        <v>0</v>
      </c>
      <c r="I72" s="374">
        <v>0</v>
      </c>
      <c r="J72" s="374">
        <v>0</v>
      </c>
      <c r="K72" s="374">
        <v>0</v>
      </c>
      <c r="L72" s="374">
        <v>0</v>
      </c>
      <c r="M72" s="374">
        <v>0</v>
      </c>
      <c r="N72" s="374">
        <v>0</v>
      </c>
      <c r="O72" s="374">
        <v>0</v>
      </c>
      <c r="P72" s="374">
        <v>0</v>
      </c>
      <c r="Q72" s="374">
        <v>0</v>
      </c>
      <c r="R72" s="374">
        <v>0</v>
      </c>
      <c r="S72" s="374">
        <v>0</v>
      </c>
      <c r="T72" s="374">
        <v>0</v>
      </c>
      <c r="U72" s="374">
        <v>0</v>
      </c>
      <c r="V72" s="374">
        <v>0</v>
      </c>
      <c r="W72" s="374">
        <v>0</v>
      </c>
      <c r="X72" s="374">
        <v>0</v>
      </c>
      <c r="Y72" s="374">
        <v>0</v>
      </c>
      <c r="Z72" s="374">
        <v>0</v>
      </c>
      <c r="AA72" s="374">
        <v>0</v>
      </c>
      <c r="AB72" s="374">
        <v>0</v>
      </c>
      <c r="AC72" s="374">
        <v>0</v>
      </c>
      <c r="AD72" s="374">
        <v>0</v>
      </c>
      <c r="AE72" s="374">
        <v>0</v>
      </c>
      <c r="AF72" s="374">
        <v>0</v>
      </c>
      <c r="AG72" s="374">
        <v>0</v>
      </c>
      <c r="AH72" s="374">
        <v>0</v>
      </c>
      <c r="AI72" s="374">
        <v>0</v>
      </c>
      <c r="AJ72" s="374">
        <v>0</v>
      </c>
      <c r="AK72" s="374">
        <v>0</v>
      </c>
      <c r="AL72" s="374">
        <v>0</v>
      </c>
      <c r="AM72" s="374">
        <v>0</v>
      </c>
      <c r="AN72" s="374">
        <v>0</v>
      </c>
      <c r="AO72" s="374">
        <v>0</v>
      </c>
      <c r="AP72" s="374">
        <v>0</v>
      </c>
      <c r="AQ72" s="374">
        <v>0</v>
      </c>
      <c r="AR72" s="374">
        <v>0</v>
      </c>
    </row>
    <row r="73" spans="1:44" s="387" customFormat="1" ht="52.15" customHeight="1" x14ac:dyDescent="0.2">
      <c r="A73" s="387">
        <v>26</v>
      </c>
      <c r="B73" s="388">
        <v>29</v>
      </c>
      <c r="C73" s="391" t="s">
        <v>517</v>
      </c>
      <c r="D73" s="373">
        <f t="shared" si="1"/>
        <v>0</v>
      </c>
      <c r="E73" s="374">
        <v>0</v>
      </c>
      <c r="F73" s="374">
        <v>0</v>
      </c>
      <c r="G73" s="374">
        <v>0</v>
      </c>
      <c r="H73" s="374">
        <v>0</v>
      </c>
      <c r="I73" s="374">
        <v>0</v>
      </c>
      <c r="J73" s="374">
        <v>0</v>
      </c>
      <c r="K73" s="374">
        <v>0</v>
      </c>
      <c r="L73" s="374">
        <v>0</v>
      </c>
      <c r="M73" s="374">
        <v>0</v>
      </c>
      <c r="N73" s="374">
        <v>0</v>
      </c>
      <c r="O73" s="374">
        <v>0</v>
      </c>
      <c r="P73" s="374">
        <v>0</v>
      </c>
      <c r="Q73" s="374">
        <v>0</v>
      </c>
      <c r="R73" s="374">
        <v>0</v>
      </c>
      <c r="S73" s="374">
        <v>0</v>
      </c>
      <c r="T73" s="374">
        <v>0</v>
      </c>
      <c r="U73" s="374">
        <v>0</v>
      </c>
      <c r="V73" s="374">
        <v>0</v>
      </c>
      <c r="W73" s="374">
        <v>0</v>
      </c>
      <c r="X73" s="374">
        <v>0</v>
      </c>
      <c r="Y73" s="374">
        <v>0</v>
      </c>
      <c r="Z73" s="374">
        <v>0</v>
      </c>
      <c r="AA73" s="374">
        <v>0</v>
      </c>
      <c r="AB73" s="374">
        <v>0</v>
      </c>
      <c r="AC73" s="374">
        <v>0</v>
      </c>
      <c r="AD73" s="374">
        <v>0</v>
      </c>
      <c r="AE73" s="374">
        <v>0</v>
      </c>
      <c r="AF73" s="374">
        <v>0</v>
      </c>
      <c r="AG73" s="374">
        <v>0</v>
      </c>
      <c r="AH73" s="374">
        <v>0</v>
      </c>
      <c r="AI73" s="374">
        <v>0</v>
      </c>
      <c r="AJ73" s="374">
        <v>0</v>
      </c>
      <c r="AK73" s="374">
        <v>0</v>
      </c>
      <c r="AL73" s="374">
        <v>0</v>
      </c>
      <c r="AM73" s="374">
        <v>0</v>
      </c>
      <c r="AN73" s="374">
        <v>0</v>
      </c>
      <c r="AO73" s="374">
        <v>0</v>
      </c>
      <c r="AP73" s="374">
        <v>0</v>
      </c>
      <c r="AQ73" s="374">
        <v>0</v>
      </c>
      <c r="AR73" s="374">
        <v>0</v>
      </c>
    </row>
    <row r="74" spans="1:44" s="387" customFormat="1" ht="52.15" customHeight="1" x14ac:dyDescent="0.2">
      <c r="B74" s="388">
        <v>30</v>
      </c>
      <c r="C74" s="391" t="s">
        <v>517</v>
      </c>
      <c r="D74" s="373">
        <f t="shared" ref="D74:D77" si="7">SUM(E74:AR74)</f>
        <v>0</v>
      </c>
      <c r="E74" s="374">
        <v>0</v>
      </c>
      <c r="F74" s="374">
        <v>0</v>
      </c>
      <c r="G74" s="374">
        <v>0</v>
      </c>
      <c r="H74" s="374">
        <v>0</v>
      </c>
      <c r="I74" s="374">
        <v>0</v>
      </c>
      <c r="J74" s="374">
        <v>0</v>
      </c>
      <c r="K74" s="374">
        <v>0</v>
      </c>
      <c r="L74" s="374">
        <v>0</v>
      </c>
      <c r="M74" s="374">
        <v>0</v>
      </c>
      <c r="N74" s="374">
        <v>0</v>
      </c>
      <c r="O74" s="374">
        <v>0</v>
      </c>
      <c r="P74" s="374">
        <v>0</v>
      </c>
      <c r="Q74" s="374">
        <v>0</v>
      </c>
      <c r="R74" s="374">
        <v>0</v>
      </c>
      <c r="S74" s="374">
        <v>0</v>
      </c>
      <c r="T74" s="374">
        <v>0</v>
      </c>
      <c r="U74" s="374">
        <v>0</v>
      </c>
      <c r="V74" s="374">
        <v>0</v>
      </c>
      <c r="W74" s="374">
        <v>0</v>
      </c>
      <c r="X74" s="374">
        <v>0</v>
      </c>
      <c r="Y74" s="374">
        <v>0</v>
      </c>
      <c r="Z74" s="374">
        <v>0</v>
      </c>
      <c r="AA74" s="374">
        <v>0</v>
      </c>
      <c r="AB74" s="374">
        <v>0</v>
      </c>
      <c r="AC74" s="374">
        <v>0</v>
      </c>
      <c r="AD74" s="374">
        <v>0</v>
      </c>
      <c r="AE74" s="374">
        <v>0</v>
      </c>
      <c r="AF74" s="374">
        <v>0</v>
      </c>
      <c r="AG74" s="374">
        <v>0</v>
      </c>
      <c r="AH74" s="374">
        <v>0</v>
      </c>
      <c r="AI74" s="374">
        <v>0</v>
      </c>
      <c r="AJ74" s="374">
        <v>0</v>
      </c>
      <c r="AK74" s="374">
        <v>0</v>
      </c>
      <c r="AL74" s="374">
        <v>0</v>
      </c>
      <c r="AM74" s="374">
        <v>0</v>
      </c>
      <c r="AN74" s="374">
        <v>0</v>
      </c>
      <c r="AO74" s="374">
        <v>0</v>
      </c>
      <c r="AP74" s="374">
        <v>0</v>
      </c>
      <c r="AQ74" s="374">
        <v>0</v>
      </c>
      <c r="AR74" s="374">
        <v>0</v>
      </c>
    </row>
    <row r="75" spans="1:44" s="387" customFormat="1" ht="33.75" x14ac:dyDescent="0.2">
      <c r="A75" s="387">
        <v>27</v>
      </c>
      <c r="B75" s="388">
        <v>31</v>
      </c>
      <c r="C75" s="391" t="s">
        <v>517</v>
      </c>
      <c r="D75" s="373">
        <f t="shared" si="7"/>
        <v>0</v>
      </c>
      <c r="E75" s="374">
        <v>0</v>
      </c>
      <c r="F75" s="374">
        <v>0</v>
      </c>
      <c r="G75" s="374">
        <v>0</v>
      </c>
      <c r="H75" s="374">
        <v>0</v>
      </c>
      <c r="I75" s="374">
        <v>0</v>
      </c>
      <c r="J75" s="374">
        <v>0</v>
      </c>
      <c r="K75" s="374">
        <v>0</v>
      </c>
      <c r="L75" s="374">
        <v>0</v>
      </c>
      <c r="M75" s="374">
        <v>0</v>
      </c>
      <c r="N75" s="374">
        <v>0</v>
      </c>
      <c r="O75" s="374">
        <v>0</v>
      </c>
      <c r="P75" s="374">
        <v>0</v>
      </c>
      <c r="Q75" s="374">
        <v>0</v>
      </c>
      <c r="R75" s="374">
        <v>0</v>
      </c>
      <c r="S75" s="374">
        <v>0</v>
      </c>
      <c r="T75" s="374">
        <v>0</v>
      </c>
      <c r="U75" s="374">
        <v>0</v>
      </c>
      <c r="V75" s="374">
        <v>0</v>
      </c>
      <c r="W75" s="374">
        <v>0</v>
      </c>
      <c r="X75" s="374">
        <v>0</v>
      </c>
      <c r="Y75" s="374">
        <v>0</v>
      </c>
      <c r="Z75" s="374">
        <v>0</v>
      </c>
      <c r="AA75" s="374">
        <v>0</v>
      </c>
      <c r="AB75" s="374">
        <v>0</v>
      </c>
      <c r="AC75" s="374">
        <v>0</v>
      </c>
      <c r="AD75" s="374">
        <v>0</v>
      </c>
      <c r="AE75" s="374">
        <v>0</v>
      </c>
      <c r="AF75" s="374">
        <v>0</v>
      </c>
      <c r="AG75" s="374">
        <v>0</v>
      </c>
      <c r="AH75" s="374">
        <v>0</v>
      </c>
      <c r="AI75" s="374">
        <v>0</v>
      </c>
      <c r="AJ75" s="374">
        <v>0</v>
      </c>
      <c r="AK75" s="374">
        <v>0</v>
      </c>
      <c r="AL75" s="374">
        <v>0</v>
      </c>
      <c r="AM75" s="374">
        <v>0</v>
      </c>
      <c r="AN75" s="374">
        <v>0</v>
      </c>
      <c r="AO75" s="374">
        <v>0</v>
      </c>
      <c r="AP75" s="374">
        <v>0</v>
      </c>
      <c r="AQ75" s="374">
        <v>0</v>
      </c>
      <c r="AR75" s="374">
        <v>0</v>
      </c>
    </row>
    <row r="76" spans="1:44" s="387" customFormat="1" ht="33.75" x14ac:dyDescent="0.2">
      <c r="A76" s="387">
        <v>28</v>
      </c>
      <c r="B76" s="388">
        <v>32</v>
      </c>
      <c r="C76" s="391" t="s">
        <v>517</v>
      </c>
      <c r="D76" s="373">
        <f t="shared" si="7"/>
        <v>0</v>
      </c>
      <c r="E76" s="374">
        <v>0</v>
      </c>
      <c r="F76" s="374">
        <v>0</v>
      </c>
      <c r="G76" s="374">
        <v>0</v>
      </c>
      <c r="H76" s="374">
        <v>0</v>
      </c>
      <c r="I76" s="374">
        <v>0</v>
      </c>
      <c r="J76" s="374">
        <v>0</v>
      </c>
      <c r="K76" s="374">
        <v>0</v>
      </c>
      <c r="L76" s="374">
        <v>0</v>
      </c>
      <c r="M76" s="374">
        <v>0</v>
      </c>
      <c r="N76" s="374">
        <v>0</v>
      </c>
      <c r="O76" s="374">
        <v>0</v>
      </c>
      <c r="P76" s="374">
        <v>0</v>
      </c>
      <c r="Q76" s="374">
        <v>0</v>
      </c>
      <c r="R76" s="374">
        <v>0</v>
      </c>
      <c r="S76" s="374">
        <v>0</v>
      </c>
      <c r="T76" s="374">
        <v>0</v>
      </c>
      <c r="U76" s="374">
        <v>0</v>
      </c>
      <c r="V76" s="374">
        <v>0</v>
      </c>
      <c r="W76" s="374">
        <v>0</v>
      </c>
      <c r="X76" s="374">
        <v>0</v>
      </c>
      <c r="Y76" s="374">
        <v>0</v>
      </c>
      <c r="Z76" s="374">
        <v>0</v>
      </c>
      <c r="AA76" s="374">
        <v>0</v>
      </c>
      <c r="AB76" s="374">
        <v>0</v>
      </c>
      <c r="AC76" s="374">
        <v>0</v>
      </c>
      <c r="AD76" s="374">
        <v>0</v>
      </c>
      <c r="AE76" s="374">
        <v>0</v>
      </c>
      <c r="AF76" s="374">
        <v>0</v>
      </c>
      <c r="AG76" s="374">
        <v>0</v>
      </c>
      <c r="AH76" s="374">
        <v>0</v>
      </c>
      <c r="AI76" s="374">
        <v>0</v>
      </c>
      <c r="AJ76" s="374">
        <v>0</v>
      </c>
      <c r="AK76" s="374">
        <v>0</v>
      </c>
      <c r="AL76" s="374">
        <v>0</v>
      </c>
      <c r="AM76" s="374">
        <v>0</v>
      </c>
      <c r="AN76" s="374">
        <v>0</v>
      </c>
      <c r="AO76" s="374">
        <v>0</v>
      </c>
      <c r="AP76" s="374">
        <v>0</v>
      </c>
      <c r="AQ76" s="374">
        <v>0</v>
      </c>
      <c r="AR76" s="374">
        <v>0</v>
      </c>
    </row>
    <row r="77" spans="1:44" s="358" customFormat="1" ht="33.75" x14ac:dyDescent="0.2">
      <c r="A77" s="387">
        <v>29</v>
      </c>
      <c r="B77" s="388">
        <v>33</v>
      </c>
      <c r="C77" s="391" t="s">
        <v>517</v>
      </c>
      <c r="D77" s="373">
        <f t="shared" si="7"/>
        <v>0</v>
      </c>
      <c r="E77" s="374">
        <v>0</v>
      </c>
      <c r="F77" s="374">
        <v>0</v>
      </c>
      <c r="G77" s="374">
        <v>0</v>
      </c>
      <c r="H77" s="374">
        <v>0</v>
      </c>
      <c r="I77" s="374">
        <v>0</v>
      </c>
      <c r="J77" s="374">
        <v>0</v>
      </c>
      <c r="K77" s="374">
        <v>0</v>
      </c>
      <c r="L77" s="374">
        <v>0</v>
      </c>
      <c r="M77" s="374">
        <v>0</v>
      </c>
      <c r="N77" s="374">
        <v>0</v>
      </c>
      <c r="O77" s="374">
        <v>0</v>
      </c>
      <c r="P77" s="374">
        <v>0</v>
      </c>
      <c r="Q77" s="374">
        <v>0</v>
      </c>
      <c r="R77" s="374">
        <v>0</v>
      </c>
      <c r="S77" s="374">
        <v>0</v>
      </c>
      <c r="T77" s="374">
        <v>0</v>
      </c>
      <c r="U77" s="374">
        <v>0</v>
      </c>
      <c r="V77" s="374">
        <v>0</v>
      </c>
      <c r="W77" s="374">
        <v>0</v>
      </c>
      <c r="X77" s="374">
        <v>0</v>
      </c>
      <c r="Y77" s="374">
        <v>0</v>
      </c>
      <c r="Z77" s="374">
        <v>0</v>
      </c>
      <c r="AA77" s="374">
        <v>0</v>
      </c>
      <c r="AB77" s="374">
        <v>0</v>
      </c>
      <c r="AC77" s="374">
        <v>0</v>
      </c>
      <c r="AD77" s="374">
        <v>0</v>
      </c>
      <c r="AE77" s="374">
        <v>0</v>
      </c>
      <c r="AF77" s="374">
        <v>0</v>
      </c>
      <c r="AG77" s="374">
        <v>0</v>
      </c>
      <c r="AH77" s="374">
        <v>0</v>
      </c>
      <c r="AI77" s="374">
        <v>0</v>
      </c>
      <c r="AJ77" s="374">
        <v>0</v>
      </c>
      <c r="AK77" s="374">
        <v>0</v>
      </c>
      <c r="AL77" s="374">
        <v>0</v>
      </c>
      <c r="AM77" s="374">
        <v>0</v>
      </c>
      <c r="AN77" s="374">
        <v>0</v>
      </c>
      <c r="AO77" s="374">
        <v>0</v>
      </c>
      <c r="AP77" s="374">
        <v>0</v>
      </c>
      <c r="AQ77" s="374">
        <v>0</v>
      </c>
      <c r="AR77" s="374">
        <v>0</v>
      </c>
    </row>
    <row r="78" spans="1:44" s="381" customFormat="1" ht="33.75" x14ac:dyDescent="0.2">
      <c r="A78" s="387">
        <v>30</v>
      </c>
      <c r="B78" s="388">
        <v>34</v>
      </c>
      <c r="C78" s="391" t="s">
        <v>488</v>
      </c>
      <c r="D78" s="373">
        <f t="shared" ref="D78:D85" si="8">SUM(E78:AR78)</f>
        <v>0</v>
      </c>
      <c r="E78" s="374">
        <v>0</v>
      </c>
      <c r="F78" s="374">
        <v>0</v>
      </c>
      <c r="G78" s="374">
        <v>0</v>
      </c>
      <c r="H78" s="374">
        <v>0</v>
      </c>
      <c r="I78" s="374">
        <v>0</v>
      </c>
      <c r="J78" s="374">
        <v>0</v>
      </c>
      <c r="K78" s="374">
        <v>0</v>
      </c>
      <c r="L78" s="374">
        <v>0</v>
      </c>
      <c r="M78" s="374">
        <v>0</v>
      </c>
      <c r="N78" s="374">
        <v>0</v>
      </c>
      <c r="O78" s="374">
        <v>0</v>
      </c>
      <c r="P78" s="374">
        <v>0</v>
      </c>
      <c r="Q78" s="374">
        <v>0</v>
      </c>
      <c r="R78" s="374">
        <v>0</v>
      </c>
      <c r="S78" s="374">
        <v>0</v>
      </c>
      <c r="T78" s="374">
        <v>0</v>
      </c>
      <c r="U78" s="374">
        <v>0</v>
      </c>
      <c r="V78" s="374">
        <v>0</v>
      </c>
      <c r="W78" s="374">
        <v>0</v>
      </c>
      <c r="X78" s="374">
        <v>0</v>
      </c>
      <c r="Y78" s="374">
        <v>0</v>
      </c>
      <c r="Z78" s="374">
        <v>0</v>
      </c>
      <c r="AA78" s="374">
        <v>0</v>
      </c>
      <c r="AB78" s="374">
        <v>0</v>
      </c>
      <c r="AC78" s="374">
        <v>0</v>
      </c>
      <c r="AD78" s="374">
        <v>0</v>
      </c>
      <c r="AE78" s="374">
        <v>0</v>
      </c>
      <c r="AF78" s="374">
        <v>0</v>
      </c>
      <c r="AG78" s="374">
        <v>0</v>
      </c>
      <c r="AH78" s="374">
        <v>0</v>
      </c>
      <c r="AI78" s="374">
        <v>0</v>
      </c>
      <c r="AJ78" s="374">
        <v>0</v>
      </c>
      <c r="AK78" s="374">
        <v>0</v>
      </c>
      <c r="AL78" s="374">
        <v>0</v>
      </c>
      <c r="AM78" s="374">
        <v>0</v>
      </c>
      <c r="AN78" s="374">
        <v>0</v>
      </c>
      <c r="AO78" s="374">
        <v>0</v>
      </c>
      <c r="AP78" s="374">
        <v>0</v>
      </c>
      <c r="AQ78" s="374">
        <v>0</v>
      </c>
      <c r="AR78" s="374">
        <v>0</v>
      </c>
    </row>
    <row r="79" spans="1:44" s="382" customFormat="1" ht="30" customHeight="1" x14ac:dyDescent="0.2">
      <c r="B79" s="388"/>
      <c r="C79" s="384" t="s">
        <v>518</v>
      </c>
      <c r="D79" s="373">
        <f t="shared" si="8"/>
        <v>0</v>
      </c>
      <c r="E79" s="385">
        <f>E51+E57+E58+SUM(E59:E78)</f>
        <v>0</v>
      </c>
      <c r="F79" s="385">
        <f t="shared" ref="F79:AR79" si="9">F51+F57+F58+SUM(F59:F78)</f>
        <v>0</v>
      </c>
      <c r="G79" s="385">
        <f t="shared" si="9"/>
        <v>0</v>
      </c>
      <c r="H79" s="385">
        <f t="shared" si="9"/>
        <v>0</v>
      </c>
      <c r="I79" s="385">
        <f t="shared" si="9"/>
        <v>0</v>
      </c>
      <c r="J79" s="385">
        <f t="shared" si="9"/>
        <v>0</v>
      </c>
      <c r="K79" s="385">
        <f t="shared" si="9"/>
        <v>0</v>
      </c>
      <c r="L79" s="385">
        <f t="shared" si="9"/>
        <v>0</v>
      </c>
      <c r="M79" s="385">
        <f t="shared" si="9"/>
        <v>0</v>
      </c>
      <c r="N79" s="385">
        <f t="shared" si="9"/>
        <v>0</v>
      </c>
      <c r="O79" s="385">
        <f t="shared" si="9"/>
        <v>0</v>
      </c>
      <c r="P79" s="385">
        <f t="shared" si="9"/>
        <v>0</v>
      </c>
      <c r="Q79" s="385">
        <f t="shared" si="9"/>
        <v>0</v>
      </c>
      <c r="R79" s="385">
        <f t="shared" si="9"/>
        <v>0</v>
      </c>
      <c r="S79" s="385">
        <f t="shared" si="9"/>
        <v>0</v>
      </c>
      <c r="T79" s="385">
        <f t="shared" si="9"/>
        <v>0</v>
      </c>
      <c r="U79" s="385">
        <f t="shared" si="9"/>
        <v>0</v>
      </c>
      <c r="V79" s="385">
        <f t="shared" si="9"/>
        <v>0</v>
      </c>
      <c r="W79" s="385">
        <f t="shared" si="9"/>
        <v>0</v>
      </c>
      <c r="X79" s="385">
        <f t="shared" si="9"/>
        <v>0</v>
      </c>
      <c r="Y79" s="385">
        <f t="shared" si="9"/>
        <v>0</v>
      </c>
      <c r="Z79" s="385">
        <f t="shared" si="9"/>
        <v>0</v>
      </c>
      <c r="AA79" s="385">
        <f t="shared" si="9"/>
        <v>0</v>
      </c>
      <c r="AB79" s="385">
        <f t="shared" si="9"/>
        <v>0</v>
      </c>
      <c r="AC79" s="385">
        <f t="shared" si="9"/>
        <v>0</v>
      </c>
      <c r="AD79" s="385">
        <f t="shared" si="9"/>
        <v>0</v>
      </c>
      <c r="AE79" s="385">
        <f t="shared" si="9"/>
        <v>0</v>
      </c>
      <c r="AF79" s="385">
        <f t="shared" si="9"/>
        <v>0</v>
      </c>
      <c r="AG79" s="385">
        <f t="shared" si="9"/>
        <v>0</v>
      </c>
      <c r="AH79" s="385">
        <f t="shared" si="9"/>
        <v>0</v>
      </c>
      <c r="AI79" s="385">
        <f t="shared" si="9"/>
        <v>0</v>
      </c>
      <c r="AJ79" s="385">
        <f t="shared" si="9"/>
        <v>0</v>
      </c>
      <c r="AK79" s="385">
        <f t="shared" si="9"/>
        <v>0</v>
      </c>
      <c r="AL79" s="385">
        <f t="shared" si="9"/>
        <v>0</v>
      </c>
      <c r="AM79" s="385">
        <f t="shared" si="9"/>
        <v>0</v>
      </c>
      <c r="AN79" s="385">
        <f t="shared" si="9"/>
        <v>0</v>
      </c>
      <c r="AO79" s="385">
        <f t="shared" si="9"/>
        <v>0</v>
      </c>
      <c r="AP79" s="385">
        <f t="shared" si="9"/>
        <v>0</v>
      </c>
      <c r="AQ79" s="385">
        <f t="shared" si="9"/>
        <v>0</v>
      </c>
      <c r="AR79" s="385">
        <f t="shared" si="9"/>
        <v>0</v>
      </c>
    </row>
    <row r="80" spans="1:44" s="392" customFormat="1" x14ac:dyDescent="0.2">
      <c r="B80" s="388">
        <v>35</v>
      </c>
      <c r="C80" s="372" t="s">
        <v>519</v>
      </c>
      <c r="D80" s="373">
        <f t="shared" si="8"/>
        <v>0</v>
      </c>
      <c r="E80" s="393">
        <v>0</v>
      </c>
      <c r="F80" s="393">
        <v>0</v>
      </c>
      <c r="G80" s="393">
        <v>0</v>
      </c>
      <c r="H80" s="393">
        <v>0</v>
      </c>
      <c r="I80" s="393">
        <v>0</v>
      </c>
      <c r="J80" s="393">
        <v>0</v>
      </c>
      <c r="K80" s="393">
        <v>0</v>
      </c>
      <c r="L80" s="393">
        <v>0</v>
      </c>
      <c r="M80" s="393">
        <v>0</v>
      </c>
      <c r="N80" s="393">
        <v>0</v>
      </c>
      <c r="O80" s="393">
        <v>0</v>
      </c>
      <c r="P80" s="393">
        <v>0</v>
      </c>
      <c r="Q80" s="393">
        <v>0</v>
      </c>
      <c r="R80" s="393">
        <v>0</v>
      </c>
      <c r="S80" s="393">
        <v>0</v>
      </c>
      <c r="T80" s="393">
        <v>0</v>
      </c>
      <c r="U80" s="393">
        <v>0</v>
      </c>
      <c r="V80" s="393">
        <v>0</v>
      </c>
      <c r="W80" s="393">
        <v>0</v>
      </c>
      <c r="X80" s="393">
        <v>0</v>
      </c>
      <c r="Y80" s="393">
        <v>0</v>
      </c>
      <c r="Z80" s="393">
        <v>0</v>
      </c>
      <c r="AA80" s="393">
        <v>0</v>
      </c>
      <c r="AB80" s="393">
        <v>0</v>
      </c>
      <c r="AC80" s="393">
        <v>0</v>
      </c>
      <c r="AD80" s="393">
        <v>0</v>
      </c>
      <c r="AE80" s="393">
        <v>0</v>
      </c>
      <c r="AF80" s="393">
        <v>0</v>
      </c>
      <c r="AG80" s="393">
        <v>0</v>
      </c>
      <c r="AH80" s="393">
        <v>0</v>
      </c>
      <c r="AI80" s="393">
        <v>0</v>
      </c>
      <c r="AJ80" s="393">
        <v>0</v>
      </c>
      <c r="AK80" s="393">
        <v>0</v>
      </c>
      <c r="AL80" s="393">
        <v>0</v>
      </c>
      <c r="AM80" s="393">
        <v>0</v>
      </c>
      <c r="AN80" s="393">
        <v>0</v>
      </c>
      <c r="AO80" s="393">
        <v>0</v>
      </c>
      <c r="AP80" s="393">
        <v>0</v>
      </c>
      <c r="AQ80" s="393">
        <v>0</v>
      </c>
      <c r="AR80" s="393">
        <v>0</v>
      </c>
    </row>
    <row r="81" spans="2:44" s="382" customFormat="1" ht="16.899999999999999" customHeight="1" x14ac:dyDescent="0.2">
      <c r="B81" s="388">
        <v>36</v>
      </c>
      <c r="C81" s="384" t="s">
        <v>520</v>
      </c>
      <c r="D81" s="373">
        <f t="shared" si="8"/>
        <v>0</v>
      </c>
      <c r="E81" s="385">
        <f>E43-E79-E80</f>
        <v>0</v>
      </c>
      <c r="F81" s="385">
        <f t="shared" ref="F81:AR81" si="10">F43-F79-F80</f>
        <v>0</v>
      </c>
      <c r="G81" s="385">
        <f t="shared" si="10"/>
        <v>0</v>
      </c>
      <c r="H81" s="385">
        <f t="shared" si="10"/>
        <v>0</v>
      </c>
      <c r="I81" s="385">
        <f t="shared" si="10"/>
        <v>0</v>
      </c>
      <c r="J81" s="385">
        <f t="shared" si="10"/>
        <v>0</v>
      </c>
      <c r="K81" s="385">
        <f t="shared" si="10"/>
        <v>0</v>
      </c>
      <c r="L81" s="385">
        <f t="shared" si="10"/>
        <v>0</v>
      </c>
      <c r="M81" s="385">
        <f t="shared" si="10"/>
        <v>0</v>
      </c>
      <c r="N81" s="385">
        <f t="shared" si="10"/>
        <v>0</v>
      </c>
      <c r="O81" s="385">
        <f t="shared" si="10"/>
        <v>0</v>
      </c>
      <c r="P81" s="385">
        <f t="shared" si="10"/>
        <v>0</v>
      </c>
      <c r="Q81" s="385">
        <f t="shared" si="10"/>
        <v>0</v>
      </c>
      <c r="R81" s="385">
        <f t="shared" si="10"/>
        <v>0</v>
      </c>
      <c r="S81" s="385">
        <f t="shared" si="10"/>
        <v>0</v>
      </c>
      <c r="T81" s="385">
        <f t="shared" si="10"/>
        <v>0</v>
      </c>
      <c r="U81" s="385">
        <f t="shared" si="10"/>
        <v>0</v>
      </c>
      <c r="V81" s="385">
        <f t="shared" si="10"/>
        <v>0</v>
      </c>
      <c r="W81" s="385">
        <f t="shared" si="10"/>
        <v>0</v>
      </c>
      <c r="X81" s="385">
        <f t="shared" si="10"/>
        <v>0</v>
      </c>
      <c r="Y81" s="385">
        <f t="shared" si="10"/>
        <v>0</v>
      </c>
      <c r="Z81" s="385">
        <f t="shared" si="10"/>
        <v>0</v>
      </c>
      <c r="AA81" s="385">
        <f t="shared" si="10"/>
        <v>0</v>
      </c>
      <c r="AB81" s="385">
        <f t="shared" si="10"/>
        <v>0</v>
      </c>
      <c r="AC81" s="385">
        <f t="shared" si="10"/>
        <v>0</v>
      </c>
      <c r="AD81" s="385">
        <f t="shared" si="10"/>
        <v>0</v>
      </c>
      <c r="AE81" s="385">
        <f t="shared" si="10"/>
        <v>0</v>
      </c>
      <c r="AF81" s="385">
        <f t="shared" si="10"/>
        <v>0</v>
      </c>
      <c r="AG81" s="385">
        <f t="shared" si="10"/>
        <v>0</v>
      </c>
      <c r="AH81" s="385">
        <f t="shared" si="10"/>
        <v>0</v>
      </c>
      <c r="AI81" s="385">
        <f t="shared" si="10"/>
        <v>0</v>
      </c>
      <c r="AJ81" s="385">
        <f t="shared" si="10"/>
        <v>0</v>
      </c>
      <c r="AK81" s="385">
        <f t="shared" si="10"/>
        <v>0</v>
      </c>
      <c r="AL81" s="385">
        <f t="shared" si="10"/>
        <v>0</v>
      </c>
      <c r="AM81" s="385">
        <f t="shared" si="10"/>
        <v>0</v>
      </c>
      <c r="AN81" s="385">
        <f t="shared" si="10"/>
        <v>0</v>
      </c>
      <c r="AO81" s="385">
        <f t="shared" si="10"/>
        <v>0</v>
      </c>
      <c r="AP81" s="385">
        <f t="shared" si="10"/>
        <v>0</v>
      </c>
      <c r="AQ81" s="385">
        <f t="shared" si="10"/>
        <v>0</v>
      </c>
      <c r="AR81" s="385">
        <f t="shared" si="10"/>
        <v>0</v>
      </c>
    </row>
    <row r="82" spans="2:44" s="382" customFormat="1" x14ac:dyDescent="0.2">
      <c r="B82" s="388">
        <v>37</v>
      </c>
      <c r="C82" s="394" t="s">
        <v>521</v>
      </c>
      <c r="D82" s="373">
        <f t="shared" si="8"/>
        <v>0</v>
      </c>
      <c r="E82" s="393">
        <v>0</v>
      </c>
      <c r="F82" s="393">
        <v>0</v>
      </c>
      <c r="G82" s="393">
        <v>0</v>
      </c>
      <c r="H82" s="393">
        <v>0</v>
      </c>
      <c r="I82" s="393">
        <v>0</v>
      </c>
      <c r="J82" s="393">
        <v>0</v>
      </c>
      <c r="K82" s="393">
        <v>0</v>
      </c>
      <c r="L82" s="393">
        <v>0</v>
      </c>
      <c r="M82" s="393">
        <v>0</v>
      </c>
      <c r="N82" s="393">
        <v>0</v>
      </c>
      <c r="O82" s="393">
        <v>0</v>
      </c>
      <c r="P82" s="393">
        <v>0</v>
      </c>
      <c r="Q82" s="393">
        <v>0</v>
      </c>
      <c r="R82" s="393">
        <v>0</v>
      </c>
      <c r="S82" s="393">
        <v>0</v>
      </c>
      <c r="T82" s="393">
        <v>0</v>
      </c>
      <c r="U82" s="393">
        <v>0</v>
      </c>
      <c r="V82" s="393">
        <v>0</v>
      </c>
      <c r="W82" s="393">
        <v>0</v>
      </c>
      <c r="X82" s="393">
        <v>0</v>
      </c>
      <c r="Y82" s="393">
        <v>0</v>
      </c>
      <c r="Z82" s="393">
        <v>0</v>
      </c>
      <c r="AA82" s="393">
        <v>0</v>
      </c>
      <c r="AB82" s="393">
        <v>0</v>
      </c>
      <c r="AC82" s="393">
        <v>0</v>
      </c>
      <c r="AD82" s="393">
        <v>0</v>
      </c>
      <c r="AE82" s="393">
        <v>0</v>
      </c>
      <c r="AF82" s="393">
        <v>0</v>
      </c>
      <c r="AG82" s="393">
        <v>0</v>
      </c>
      <c r="AH82" s="393">
        <v>0</v>
      </c>
      <c r="AI82" s="393">
        <v>0</v>
      </c>
      <c r="AJ82" s="393">
        <v>0</v>
      </c>
      <c r="AK82" s="393">
        <v>0</v>
      </c>
      <c r="AL82" s="393">
        <v>0</v>
      </c>
      <c r="AM82" s="393">
        <v>0</v>
      </c>
      <c r="AN82" s="393">
        <v>0</v>
      </c>
      <c r="AO82" s="393">
        <v>0</v>
      </c>
      <c r="AP82" s="393">
        <v>0</v>
      </c>
      <c r="AQ82" s="393">
        <v>0</v>
      </c>
      <c r="AR82" s="393">
        <v>0</v>
      </c>
    </row>
    <row r="83" spans="2:44" s="382" customFormat="1" x14ac:dyDescent="0.2">
      <c r="B83" s="388">
        <v>38</v>
      </c>
      <c r="C83" s="394" t="s">
        <v>522</v>
      </c>
      <c r="D83" s="373">
        <f t="shared" si="8"/>
        <v>0</v>
      </c>
      <c r="E83" s="393">
        <v>0</v>
      </c>
      <c r="F83" s="393">
        <v>0</v>
      </c>
      <c r="G83" s="393">
        <v>0</v>
      </c>
      <c r="H83" s="393">
        <v>0</v>
      </c>
      <c r="I83" s="393">
        <v>0</v>
      </c>
      <c r="J83" s="393">
        <v>0</v>
      </c>
      <c r="K83" s="393">
        <v>0</v>
      </c>
      <c r="L83" s="393">
        <v>0</v>
      </c>
      <c r="M83" s="393">
        <v>0</v>
      </c>
      <c r="N83" s="393">
        <v>0</v>
      </c>
      <c r="O83" s="393">
        <v>0</v>
      </c>
      <c r="P83" s="393">
        <v>0</v>
      </c>
      <c r="Q83" s="393">
        <v>0</v>
      </c>
      <c r="R83" s="393">
        <v>0</v>
      </c>
      <c r="S83" s="393">
        <v>0</v>
      </c>
      <c r="T83" s="393">
        <v>0</v>
      </c>
      <c r="U83" s="393">
        <v>0</v>
      </c>
      <c r="V83" s="393">
        <v>0</v>
      </c>
      <c r="W83" s="393">
        <v>0</v>
      </c>
      <c r="X83" s="393">
        <v>0</v>
      </c>
      <c r="Y83" s="393">
        <v>0</v>
      </c>
      <c r="Z83" s="393">
        <v>0</v>
      </c>
      <c r="AA83" s="393">
        <v>0</v>
      </c>
      <c r="AB83" s="393">
        <v>0</v>
      </c>
      <c r="AC83" s="393">
        <v>0</v>
      </c>
      <c r="AD83" s="393">
        <v>0</v>
      </c>
      <c r="AE83" s="393">
        <v>0</v>
      </c>
      <c r="AF83" s="393">
        <v>0</v>
      </c>
      <c r="AG83" s="393">
        <v>0</v>
      </c>
      <c r="AH83" s="393">
        <v>0</v>
      </c>
      <c r="AI83" s="393">
        <v>0</v>
      </c>
      <c r="AJ83" s="393">
        <v>0</v>
      </c>
      <c r="AK83" s="393">
        <v>0</v>
      </c>
      <c r="AL83" s="393">
        <v>0</v>
      </c>
      <c r="AM83" s="393">
        <v>0</v>
      </c>
      <c r="AN83" s="393">
        <v>0</v>
      </c>
      <c r="AO83" s="393">
        <v>0</v>
      </c>
      <c r="AP83" s="393">
        <v>0</v>
      </c>
      <c r="AQ83" s="393">
        <v>0</v>
      </c>
      <c r="AR83" s="393">
        <v>0</v>
      </c>
    </row>
    <row r="84" spans="2:44" x14ac:dyDescent="0.2">
      <c r="B84" s="388">
        <v>39</v>
      </c>
      <c r="C84" s="394" t="s">
        <v>523</v>
      </c>
      <c r="D84" s="373">
        <f t="shared" si="8"/>
        <v>0</v>
      </c>
      <c r="E84" s="393">
        <v>0</v>
      </c>
      <c r="F84" s="393">
        <v>0</v>
      </c>
      <c r="G84" s="393">
        <v>0</v>
      </c>
      <c r="H84" s="393">
        <v>0</v>
      </c>
      <c r="I84" s="393">
        <v>0</v>
      </c>
      <c r="J84" s="393">
        <v>0</v>
      </c>
      <c r="K84" s="393">
        <v>0</v>
      </c>
      <c r="L84" s="393">
        <v>0</v>
      </c>
      <c r="M84" s="393">
        <v>0</v>
      </c>
      <c r="N84" s="393">
        <v>0</v>
      </c>
      <c r="O84" s="393">
        <v>0</v>
      </c>
      <c r="P84" s="393">
        <v>0</v>
      </c>
      <c r="Q84" s="393">
        <v>0</v>
      </c>
      <c r="R84" s="393">
        <v>0</v>
      </c>
      <c r="S84" s="393">
        <v>0</v>
      </c>
      <c r="T84" s="393">
        <v>0</v>
      </c>
      <c r="U84" s="393">
        <v>0</v>
      </c>
      <c r="V84" s="393">
        <v>0</v>
      </c>
      <c r="W84" s="393">
        <v>0</v>
      </c>
      <c r="X84" s="393">
        <v>0</v>
      </c>
      <c r="Y84" s="393">
        <v>0</v>
      </c>
      <c r="Z84" s="393">
        <v>0</v>
      </c>
      <c r="AA84" s="393">
        <v>0</v>
      </c>
      <c r="AB84" s="393">
        <v>0</v>
      </c>
      <c r="AC84" s="393">
        <v>0</v>
      </c>
      <c r="AD84" s="393">
        <v>0</v>
      </c>
      <c r="AE84" s="393">
        <v>0</v>
      </c>
      <c r="AF84" s="393">
        <v>0</v>
      </c>
      <c r="AG84" s="393">
        <v>0</v>
      </c>
      <c r="AH84" s="393">
        <v>0</v>
      </c>
      <c r="AI84" s="393">
        <v>0</v>
      </c>
      <c r="AJ84" s="393">
        <v>0</v>
      </c>
      <c r="AK84" s="393">
        <v>0</v>
      </c>
      <c r="AL84" s="393">
        <v>0</v>
      </c>
      <c r="AM84" s="393">
        <v>0</v>
      </c>
      <c r="AN84" s="393">
        <v>0</v>
      </c>
      <c r="AO84" s="393">
        <v>0</v>
      </c>
      <c r="AP84" s="393">
        <v>0</v>
      </c>
      <c r="AQ84" s="393">
        <v>0</v>
      </c>
      <c r="AR84" s="393">
        <v>0</v>
      </c>
    </row>
    <row r="85" spans="2:44" x14ac:dyDescent="0.2">
      <c r="B85" s="388">
        <v>40</v>
      </c>
      <c r="C85" s="367" t="s">
        <v>524</v>
      </c>
      <c r="D85" s="373">
        <f t="shared" si="8"/>
        <v>0</v>
      </c>
      <c r="E85" s="389">
        <f>E82-E83+E84</f>
        <v>0</v>
      </c>
      <c r="F85" s="389">
        <f t="shared" ref="F85:AR85" si="11">F82-F83+F84</f>
        <v>0</v>
      </c>
      <c r="G85" s="389">
        <f t="shared" si="11"/>
        <v>0</v>
      </c>
      <c r="H85" s="389">
        <f t="shared" si="11"/>
        <v>0</v>
      </c>
      <c r="I85" s="389">
        <f t="shared" si="11"/>
        <v>0</v>
      </c>
      <c r="J85" s="389">
        <f t="shared" si="11"/>
        <v>0</v>
      </c>
      <c r="K85" s="389">
        <f t="shared" si="11"/>
        <v>0</v>
      </c>
      <c r="L85" s="389">
        <f t="shared" si="11"/>
        <v>0</v>
      </c>
      <c r="M85" s="389">
        <f t="shared" si="11"/>
        <v>0</v>
      </c>
      <c r="N85" s="389">
        <f t="shared" si="11"/>
        <v>0</v>
      </c>
      <c r="O85" s="389">
        <f t="shared" si="11"/>
        <v>0</v>
      </c>
      <c r="P85" s="389">
        <f t="shared" si="11"/>
        <v>0</v>
      </c>
      <c r="Q85" s="389">
        <f t="shared" si="11"/>
        <v>0</v>
      </c>
      <c r="R85" s="389">
        <f t="shared" si="11"/>
        <v>0</v>
      </c>
      <c r="S85" s="389">
        <f t="shared" si="11"/>
        <v>0</v>
      </c>
      <c r="T85" s="389">
        <f t="shared" si="11"/>
        <v>0</v>
      </c>
      <c r="U85" s="389">
        <f t="shared" si="11"/>
        <v>0</v>
      </c>
      <c r="V85" s="389">
        <f t="shared" si="11"/>
        <v>0</v>
      </c>
      <c r="W85" s="389">
        <f t="shared" si="11"/>
        <v>0</v>
      </c>
      <c r="X85" s="389">
        <f t="shared" si="11"/>
        <v>0</v>
      </c>
      <c r="Y85" s="389">
        <f t="shared" si="11"/>
        <v>0</v>
      </c>
      <c r="Z85" s="389">
        <f t="shared" si="11"/>
        <v>0</v>
      </c>
      <c r="AA85" s="389">
        <f t="shared" si="11"/>
        <v>0</v>
      </c>
      <c r="AB85" s="389">
        <f t="shared" si="11"/>
        <v>0</v>
      </c>
      <c r="AC85" s="389">
        <f t="shared" si="11"/>
        <v>0</v>
      </c>
      <c r="AD85" s="389">
        <f t="shared" si="11"/>
        <v>0</v>
      </c>
      <c r="AE85" s="389">
        <f t="shared" si="11"/>
        <v>0</v>
      </c>
      <c r="AF85" s="389">
        <f t="shared" si="11"/>
        <v>0</v>
      </c>
      <c r="AG85" s="389">
        <f t="shared" si="11"/>
        <v>0</v>
      </c>
      <c r="AH85" s="389">
        <f t="shared" si="11"/>
        <v>0</v>
      </c>
      <c r="AI85" s="389">
        <f t="shared" si="11"/>
        <v>0</v>
      </c>
      <c r="AJ85" s="389">
        <f t="shared" si="11"/>
        <v>0</v>
      </c>
      <c r="AK85" s="389">
        <f t="shared" si="11"/>
        <v>0</v>
      </c>
      <c r="AL85" s="389">
        <f t="shared" si="11"/>
        <v>0</v>
      </c>
      <c r="AM85" s="389">
        <f t="shared" si="11"/>
        <v>0</v>
      </c>
      <c r="AN85" s="389">
        <f t="shared" si="11"/>
        <v>0</v>
      </c>
      <c r="AO85" s="389">
        <f t="shared" si="11"/>
        <v>0</v>
      </c>
      <c r="AP85" s="389">
        <f t="shared" si="11"/>
        <v>0</v>
      </c>
      <c r="AQ85" s="389">
        <f t="shared" si="11"/>
        <v>0</v>
      </c>
      <c r="AR85" s="389">
        <f t="shared" si="11"/>
        <v>0</v>
      </c>
    </row>
    <row r="86" spans="2:44" x14ac:dyDescent="0.2">
      <c r="B86" s="388">
        <v>41</v>
      </c>
      <c r="C86" s="395"/>
      <c r="D86" s="396"/>
      <c r="E86" s="389">
        <f>E81-E85</f>
        <v>0</v>
      </c>
      <c r="F86" s="389">
        <f t="shared" ref="F86:AR86" si="12">F81-F85</f>
        <v>0</v>
      </c>
      <c r="G86" s="389">
        <f t="shared" si="12"/>
        <v>0</v>
      </c>
      <c r="H86" s="389">
        <f t="shared" si="12"/>
        <v>0</v>
      </c>
      <c r="I86" s="389">
        <f t="shared" si="12"/>
        <v>0</v>
      </c>
      <c r="J86" s="389">
        <f t="shared" si="12"/>
        <v>0</v>
      </c>
      <c r="K86" s="389">
        <f t="shared" si="12"/>
        <v>0</v>
      </c>
      <c r="L86" s="389">
        <f t="shared" si="12"/>
        <v>0</v>
      </c>
      <c r="M86" s="389">
        <f t="shared" si="12"/>
        <v>0</v>
      </c>
      <c r="N86" s="389">
        <f t="shared" si="12"/>
        <v>0</v>
      </c>
      <c r="O86" s="389">
        <f t="shared" si="12"/>
        <v>0</v>
      </c>
      <c r="P86" s="389">
        <f t="shared" si="12"/>
        <v>0</v>
      </c>
      <c r="Q86" s="389">
        <f t="shared" si="12"/>
        <v>0</v>
      </c>
      <c r="R86" s="389">
        <f t="shared" si="12"/>
        <v>0</v>
      </c>
      <c r="S86" s="389">
        <f t="shared" si="12"/>
        <v>0</v>
      </c>
      <c r="T86" s="389">
        <f t="shared" si="12"/>
        <v>0</v>
      </c>
      <c r="U86" s="389">
        <f t="shared" si="12"/>
        <v>0</v>
      </c>
      <c r="V86" s="389">
        <f t="shared" si="12"/>
        <v>0</v>
      </c>
      <c r="W86" s="389">
        <f t="shared" si="12"/>
        <v>0</v>
      </c>
      <c r="X86" s="389">
        <f t="shared" si="12"/>
        <v>0</v>
      </c>
      <c r="Y86" s="389">
        <f t="shared" si="12"/>
        <v>0</v>
      </c>
      <c r="Z86" s="389">
        <f t="shared" si="12"/>
        <v>0</v>
      </c>
      <c r="AA86" s="389">
        <f t="shared" si="12"/>
        <v>0</v>
      </c>
      <c r="AB86" s="389">
        <f t="shared" si="12"/>
        <v>0</v>
      </c>
      <c r="AC86" s="389">
        <f t="shared" si="12"/>
        <v>0</v>
      </c>
      <c r="AD86" s="389">
        <f t="shared" si="12"/>
        <v>0</v>
      </c>
      <c r="AE86" s="389">
        <f t="shared" si="12"/>
        <v>0</v>
      </c>
      <c r="AF86" s="389">
        <f t="shared" si="12"/>
        <v>0</v>
      </c>
      <c r="AG86" s="389">
        <f t="shared" si="12"/>
        <v>0</v>
      </c>
      <c r="AH86" s="389">
        <f t="shared" si="12"/>
        <v>0</v>
      </c>
      <c r="AI86" s="389">
        <f t="shared" si="12"/>
        <v>0</v>
      </c>
      <c r="AJ86" s="389">
        <f t="shared" si="12"/>
        <v>0</v>
      </c>
      <c r="AK86" s="389">
        <f t="shared" si="12"/>
        <v>0</v>
      </c>
      <c r="AL86" s="389">
        <f t="shared" si="12"/>
        <v>0</v>
      </c>
      <c r="AM86" s="389">
        <f t="shared" si="12"/>
        <v>0</v>
      </c>
      <c r="AN86" s="389">
        <f t="shared" si="12"/>
        <v>0</v>
      </c>
      <c r="AO86" s="389">
        <f t="shared" si="12"/>
        <v>0</v>
      </c>
      <c r="AP86" s="389">
        <f t="shared" si="12"/>
        <v>0</v>
      </c>
      <c r="AQ86" s="389">
        <f t="shared" si="12"/>
        <v>0</v>
      </c>
      <c r="AR86" s="389">
        <f t="shared" si="12"/>
        <v>0</v>
      </c>
    </row>
    <row r="87" spans="2:44" ht="22.5" x14ac:dyDescent="0.2">
      <c r="B87" s="388">
        <v>42</v>
      </c>
      <c r="C87" s="395" t="s">
        <v>525</v>
      </c>
      <c r="D87" s="396"/>
      <c r="E87" s="397">
        <f>D88</f>
        <v>0</v>
      </c>
      <c r="F87" s="397">
        <f t="shared" ref="F87:AR87" si="13">E88</f>
        <v>0</v>
      </c>
      <c r="G87" s="397">
        <f t="shared" si="13"/>
        <v>0</v>
      </c>
      <c r="H87" s="397">
        <f t="shared" si="13"/>
        <v>0</v>
      </c>
      <c r="I87" s="397">
        <f t="shared" si="13"/>
        <v>0</v>
      </c>
      <c r="J87" s="397">
        <f t="shared" si="13"/>
        <v>0</v>
      </c>
      <c r="K87" s="397">
        <f t="shared" si="13"/>
        <v>0</v>
      </c>
      <c r="L87" s="397">
        <f t="shared" si="13"/>
        <v>0</v>
      </c>
      <c r="M87" s="397">
        <f t="shared" si="13"/>
        <v>0</v>
      </c>
      <c r="N87" s="397">
        <f t="shared" si="13"/>
        <v>0</v>
      </c>
      <c r="O87" s="397">
        <f t="shared" si="13"/>
        <v>0</v>
      </c>
      <c r="P87" s="397">
        <f t="shared" si="13"/>
        <v>0</v>
      </c>
      <c r="Q87" s="397">
        <f t="shared" si="13"/>
        <v>0</v>
      </c>
      <c r="R87" s="397">
        <f t="shared" si="13"/>
        <v>0</v>
      </c>
      <c r="S87" s="397">
        <f t="shared" si="13"/>
        <v>0</v>
      </c>
      <c r="T87" s="397">
        <f t="shared" si="13"/>
        <v>0</v>
      </c>
      <c r="U87" s="397">
        <f t="shared" si="13"/>
        <v>0</v>
      </c>
      <c r="V87" s="397">
        <f t="shared" si="13"/>
        <v>0</v>
      </c>
      <c r="W87" s="397">
        <f t="shared" si="13"/>
        <v>0</v>
      </c>
      <c r="X87" s="397">
        <f t="shared" si="13"/>
        <v>0</v>
      </c>
      <c r="Y87" s="397">
        <f t="shared" si="13"/>
        <v>0</v>
      </c>
      <c r="Z87" s="397">
        <f t="shared" si="13"/>
        <v>0</v>
      </c>
      <c r="AA87" s="397">
        <f t="shared" si="13"/>
        <v>0</v>
      </c>
      <c r="AB87" s="397">
        <f t="shared" si="13"/>
        <v>0</v>
      </c>
      <c r="AC87" s="397">
        <f t="shared" si="13"/>
        <v>0</v>
      </c>
      <c r="AD87" s="397">
        <f t="shared" si="13"/>
        <v>0</v>
      </c>
      <c r="AE87" s="397">
        <f t="shared" si="13"/>
        <v>0</v>
      </c>
      <c r="AF87" s="397">
        <f t="shared" si="13"/>
        <v>0</v>
      </c>
      <c r="AG87" s="397">
        <f t="shared" si="13"/>
        <v>0</v>
      </c>
      <c r="AH87" s="397">
        <f t="shared" si="13"/>
        <v>0</v>
      </c>
      <c r="AI87" s="397">
        <f t="shared" si="13"/>
        <v>0</v>
      </c>
      <c r="AJ87" s="397">
        <f t="shared" si="13"/>
        <v>0</v>
      </c>
      <c r="AK87" s="397">
        <f t="shared" si="13"/>
        <v>0</v>
      </c>
      <c r="AL87" s="397">
        <f t="shared" si="13"/>
        <v>0</v>
      </c>
      <c r="AM87" s="397">
        <f t="shared" si="13"/>
        <v>0</v>
      </c>
      <c r="AN87" s="397">
        <f t="shared" si="13"/>
        <v>0</v>
      </c>
      <c r="AO87" s="397">
        <f t="shared" si="13"/>
        <v>0</v>
      </c>
      <c r="AP87" s="397">
        <f t="shared" si="13"/>
        <v>0</v>
      </c>
      <c r="AQ87" s="397">
        <f t="shared" si="13"/>
        <v>0</v>
      </c>
      <c r="AR87" s="397">
        <f t="shared" si="13"/>
        <v>0</v>
      </c>
    </row>
    <row r="88" spans="2:44" ht="22.5" x14ac:dyDescent="0.2">
      <c r="B88" s="388">
        <v>43</v>
      </c>
      <c r="C88" s="395" t="s">
        <v>526</v>
      </c>
      <c r="D88" s="396"/>
      <c r="E88" s="397">
        <f>E87+E86</f>
        <v>0</v>
      </c>
      <c r="F88" s="397">
        <f t="shared" ref="F88:AR88" si="14">F87+F86</f>
        <v>0</v>
      </c>
      <c r="G88" s="397">
        <f t="shared" si="14"/>
        <v>0</v>
      </c>
      <c r="H88" s="397">
        <f t="shared" si="14"/>
        <v>0</v>
      </c>
      <c r="I88" s="397">
        <f t="shared" si="14"/>
        <v>0</v>
      </c>
      <c r="J88" s="397">
        <f t="shared" si="14"/>
        <v>0</v>
      </c>
      <c r="K88" s="397">
        <f t="shared" si="14"/>
        <v>0</v>
      </c>
      <c r="L88" s="397">
        <f t="shared" si="14"/>
        <v>0</v>
      </c>
      <c r="M88" s="397">
        <f t="shared" si="14"/>
        <v>0</v>
      </c>
      <c r="N88" s="397">
        <f t="shared" si="14"/>
        <v>0</v>
      </c>
      <c r="O88" s="397">
        <f t="shared" si="14"/>
        <v>0</v>
      </c>
      <c r="P88" s="397">
        <f t="shared" si="14"/>
        <v>0</v>
      </c>
      <c r="Q88" s="397">
        <f t="shared" si="14"/>
        <v>0</v>
      </c>
      <c r="R88" s="397">
        <f t="shared" si="14"/>
        <v>0</v>
      </c>
      <c r="S88" s="397">
        <f t="shared" si="14"/>
        <v>0</v>
      </c>
      <c r="T88" s="397">
        <f t="shared" si="14"/>
        <v>0</v>
      </c>
      <c r="U88" s="397">
        <f t="shared" si="14"/>
        <v>0</v>
      </c>
      <c r="V88" s="397">
        <f t="shared" si="14"/>
        <v>0</v>
      </c>
      <c r="W88" s="397">
        <f t="shared" si="14"/>
        <v>0</v>
      </c>
      <c r="X88" s="397">
        <f t="shared" si="14"/>
        <v>0</v>
      </c>
      <c r="Y88" s="397">
        <f t="shared" si="14"/>
        <v>0</v>
      </c>
      <c r="Z88" s="397">
        <f t="shared" si="14"/>
        <v>0</v>
      </c>
      <c r="AA88" s="397">
        <f t="shared" si="14"/>
        <v>0</v>
      </c>
      <c r="AB88" s="397">
        <f t="shared" si="14"/>
        <v>0</v>
      </c>
      <c r="AC88" s="397">
        <f t="shared" si="14"/>
        <v>0</v>
      </c>
      <c r="AD88" s="397">
        <f t="shared" si="14"/>
        <v>0</v>
      </c>
      <c r="AE88" s="397">
        <f t="shared" si="14"/>
        <v>0</v>
      </c>
      <c r="AF88" s="397">
        <f t="shared" si="14"/>
        <v>0</v>
      </c>
      <c r="AG88" s="397">
        <f t="shared" si="14"/>
        <v>0</v>
      </c>
      <c r="AH88" s="397">
        <f t="shared" si="14"/>
        <v>0</v>
      </c>
      <c r="AI88" s="397">
        <f t="shared" si="14"/>
        <v>0</v>
      </c>
      <c r="AJ88" s="397">
        <f t="shared" si="14"/>
        <v>0</v>
      </c>
      <c r="AK88" s="397">
        <f t="shared" si="14"/>
        <v>0</v>
      </c>
      <c r="AL88" s="397">
        <f t="shared" si="14"/>
        <v>0</v>
      </c>
      <c r="AM88" s="397">
        <f t="shared" si="14"/>
        <v>0</v>
      </c>
      <c r="AN88" s="397">
        <f t="shared" si="14"/>
        <v>0</v>
      </c>
      <c r="AO88" s="397">
        <f t="shared" si="14"/>
        <v>0</v>
      </c>
      <c r="AP88" s="397">
        <f t="shared" si="14"/>
        <v>0</v>
      </c>
      <c r="AQ88" s="397">
        <f t="shared" si="14"/>
        <v>0</v>
      </c>
      <c r="AR88" s="397">
        <f t="shared" si="14"/>
        <v>0</v>
      </c>
    </row>
    <row r="89" spans="2:44" x14ac:dyDescent="0.2">
      <c r="B89" s="387"/>
      <c r="C89" s="398"/>
      <c r="E89" s="400"/>
      <c r="F89" s="400"/>
      <c r="G89" s="400"/>
      <c r="H89" s="400"/>
      <c r="I89" s="400"/>
      <c r="J89" s="400"/>
      <c r="K89" s="400"/>
      <c r="L89" s="400"/>
      <c r="M89" s="400"/>
      <c r="N89" s="400"/>
      <c r="O89" s="400"/>
      <c r="P89" s="400"/>
      <c r="Q89" s="400"/>
      <c r="R89" s="400"/>
      <c r="S89" s="400"/>
      <c r="T89" s="400"/>
      <c r="U89" s="400"/>
      <c r="V89" s="400"/>
      <c r="W89" s="400"/>
      <c r="X89" s="400"/>
      <c r="Y89" s="400"/>
      <c r="Z89" s="400"/>
      <c r="AA89" s="400"/>
      <c r="AB89" s="400"/>
      <c r="AC89" s="400"/>
      <c r="AD89" s="400"/>
      <c r="AE89" s="400"/>
      <c r="AF89" s="400"/>
      <c r="AG89" s="400"/>
      <c r="AH89" s="400"/>
      <c r="AI89" s="400"/>
      <c r="AJ89" s="400"/>
      <c r="AK89" s="400"/>
      <c r="AL89" s="400"/>
      <c r="AM89" s="400"/>
      <c r="AN89" s="400"/>
      <c r="AO89" s="400"/>
      <c r="AP89" s="400"/>
      <c r="AQ89" s="400"/>
      <c r="AR89" s="400"/>
    </row>
    <row r="90" spans="2:44" x14ac:dyDescent="0.2">
      <c r="B90" s="387"/>
      <c r="C90" s="398"/>
      <c r="E90" s="400"/>
      <c r="F90" s="400"/>
      <c r="G90" s="400"/>
      <c r="H90" s="400"/>
      <c r="I90" s="400"/>
      <c r="J90" s="400"/>
      <c r="K90" s="400"/>
      <c r="L90" s="400"/>
      <c r="M90" s="400"/>
      <c r="N90" s="400"/>
      <c r="O90" s="400"/>
      <c r="P90" s="400"/>
      <c r="Q90" s="400"/>
      <c r="R90" s="400"/>
      <c r="S90" s="400"/>
      <c r="T90" s="400"/>
      <c r="U90" s="400"/>
      <c r="V90" s="400"/>
      <c r="W90" s="400"/>
      <c r="X90" s="400"/>
      <c r="Y90" s="400"/>
      <c r="Z90" s="400"/>
      <c r="AA90" s="400"/>
      <c r="AB90" s="400"/>
      <c r="AC90" s="400"/>
      <c r="AD90" s="400"/>
      <c r="AE90" s="400"/>
      <c r="AF90" s="400"/>
      <c r="AG90" s="400"/>
      <c r="AH90" s="400"/>
      <c r="AI90" s="400"/>
      <c r="AJ90" s="400"/>
      <c r="AK90" s="400"/>
      <c r="AL90" s="400"/>
      <c r="AM90" s="400"/>
      <c r="AN90" s="400"/>
      <c r="AO90" s="400"/>
      <c r="AP90" s="400"/>
      <c r="AQ90" s="400"/>
      <c r="AR90" s="400"/>
    </row>
    <row r="91" spans="2:44" s="358" customFormat="1" ht="28.5" customHeight="1" x14ac:dyDescent="0.2">
      <c r="C91" s="727" t="s">
        <v>527</v>
      </c>
      <c r="D91" s="728"/>
      <c r="E91" s="728"/>
      <c r="F91" s="728"/>
      <c r="G91" s="728"/>
      <c r="H91" s="728"/>
      <c r="I91" s="728"/>
      <c r="J91" s="728"/>
      <c r="K91" s="728"/>
      <c r="L91" s="728"/>
      <c r="M91" s="728"/>
      <c r="N91" s="728"/>
      <c r="O91" s="360"/>
      <c r="P91" s="360"/>
      <c r="Q91" s="360"/>
      <c r="R91" s="360"/>
      <c r="S91" s="360"/>
      <c r="T91" s="360"/>
      <c r="U91" s="360"/>
      <c r="V91" s="360"/>
      <c r="W91" s="360"/>
      <c r="X91" s="360"/>
    </row>
    <row r="92" spans="2:44" s="358" customFormat="1" ht="58.15" customHeight="1" x14ac:dyDescent="0.2">
      <c r="C92" s="734" t="s">
        <v>528</v>
      </c>
      <c r="D92" s="734"/>
      <c r="E92" s="734"/>
      <c r="F92" s="734"/>
      <c r="G92" s="734"/>
      <c r="H92" s="734"/>
      <c r="I92" s="734"/>
      <c r="J92" s="734"/>
      <c r="K92" s="734"/>
      <c r="L92" s="734"/>
      <c r="M92" s="734"/>
      <c r="N92" s="734"/>
      <c r="O92" s="734"/>
      <c r="P92" s="734"/>
      <c r="Q92" s="734"/>
      <c r="R92" s="734"/>
      <c r="S92" s="360"/>
      <c r="T92" s="360"/>
      <c r="U92" s="360"/>
      <c r="V92" s="360"/>
      <c r="W92" s="360"/>
      <c r="X92" s="360"/>
    </row>
    <row r="93" spans="2:44" s="358" customFormat="1" ht="26.25" customHeight="1" x14ac:dyDescent="0.2">
      <c r="C93" s="401"/>
      <c r="D93" s="402"/>
      <c r="E93" s="730" t="s">
        <v>529</v>
      </c>
      <c r="F93" s="730"/>
      <c r="G93" s="730"/>
      <c r="H93" s="730"/>
      <c r="I93" s="730"/>
      <c r="J93" s="730"/>
      <c r="K93" s="730"/>
      <c r="L93" s="730"/>
      <c r="M93" s="730"/>
      <c r="N93" s="730"/>
      <c r="O93" s="730"/>
      <c r="P93" s="730"/>
      <c r="Q93" s="730"/>
      <c r="R93" s="730"/>
      <c r="S93" s="360"/>
      <c r="T93" s="360"/>
      <c r="U93" s="360"/>
      <c r="V93" s="360"/>
      <c r="W93" s="360"/>
      <c r="X93" s="360"/>
    </row>
    <row r="94" spans="2:44" s="358" customFormat="1" ht="26.25" customHeight="1" x14ac:dyDescent="0.2">
      <c r="C94" s="731" t="s">
        <v>108</v>
      </c>
      <c r="D94" s="731"/>
      <c r="E94" s="403">
        <v>45047</v>
      </c>
      <c r="F94" s="404" t="s">
        <v>530</v>
      </c>
      <c r="G94" s="404"/>
      <c r="H94" s="404"/>
      <c r="I94" s="404"/>
      <c r="J94" s="404"/>
      <c r="K94" s="404"/>
      <c r="L94" s="404"/>
      <c r="M94" s="404"/>
      <c r="N94" s="404"/>
      <c r="O94" s="404"/>
      <c r="P94" s="404"/>
      <c r="Q94" s="404"/>
      <c r="R94" s="404"/>
      <c r="S94" s="360"/>
      <c r="T94" s="360"/>
      <c r="U94" s="360"/>
      <c r="V94" s="360"/>
      <c r="W94" s="360"/>
      <c r="X94" s="360"/>
    </row>
    <row r="95" spans="2:44" s="358" customFormat="1" ht="26.25" customHeight="1" x14ac:dyDescent="0.2">
      <c r="C95" s="731" t="s">
        <v>109</v>
      </c>
      <c r="D95" s="731"/>
      <c r="E95" s="405">
        <v>36</v>
      </c>
      <c r="F95" s="404"/>
      <c r="G95" s="404"/>
      <c r="H95" s="404"/>
      <c r="I95" s="404"/>
      <c r="J95" s="404"/>
      <c r="K95" s="404"/>
      <c r="L95" s="404"/>
      <c r="M95" s="404"/>
      <c r="N95" s="404"/>
      <c r="O95" s="404"/>
      <c r="P95" s="404"/>
      <c r="Q95" s="404"/>
      <c r="R95" s="404"/>
      <c r="S95" s="360"/>
      <c r="T95" s="360"/>
      <c r="U95" s="360"/>
      <c r="V95" s="360"/>
      <c r="W95" s="360"/>
      <c r="X95" s="360"/>
    </row>
    <row r="96" spans="2:44" s="358" customFormat="1" ht="26.25" customHeight="1" x14ac:dyDescent="0.2">
      <c r="C96" s="401"/>
      <c r="D96" s="402"/>
      <c r="E96" s="404"/>
      <c r="F96" s="404"/>
      <c r="G96" s="404"/>
      <c r="H96" s="404"/>
      <c r="I96" s="404"/>
      <c r="J96" s="404"/>
      <c r="K96" s="404"/>
      <c r="L96" s="404"/>
      <c r="M96" s="404"/>
      <c r="N96" s="404"/>
      <c r="O96" s="404"/>
      <c r="P96" s="404"/>
      <c r="Q96" s="404"/>
      <c r="R96" s="404"/>
      <c r="S96" s="360"/>
      <c r="T96" s="360"/>
      <c r="U96" s="360"/>
      <c r="V96" s="360"/>
      <c r="W96" s="360"/>
      <c r="X96" s="360"/>
    </row>
    <row r="97" spans="1:44" s="358" customFormat="1" ht="26.25" customHeight="1" x14ac:dyDescent="0.2">
      <c r="C97" s="401"/>
      <c r="D97" s="402"/>
      <c r="E97" s="404"/>
      <c r="F97" s="404"/>
      <c r="G97" s="404"/>
      <c r="H97" s="404"/>
      <c r="I97" s="404"/>
      <c r="J97" s="404"/>
      <c r="K97" s="404"/>
      <c r="L97" s="404"/>
      <c r="M97" s="404"/>
      <c r="N97" s="404"/>
      <c r="O97" s="404"/>
      <c r="P97" s="404"/>
      <c r="Q97" s="404"/>
      <c r="R97" s="404"/>
      <c r="S97" s="360"/>
      <c r="T97" s="360"/>
      <c r="U97" s="360"/>
      <c r="V97" s="360"/>
      <c r="W97" s="360"/>
      <c r="X97" s="360"/>
    </row>
    <row r="98" spans="1:44" s="406" customFormat="1" x14ac:dyDescent="0.2">
      <c r="C98" s="401"/>
      <c r="D98" s="402"/>
      <c r="E98" s="383" t="s">
        <v>531</v>
      </c>
      <c r="F98" s="383" t="s">
        <v>532</v>
      </c>
      <c r="G98" s="383" t="s">
        <v>533</v>
      </c>
      <c r="H98" s="383" t="s">
        <v>534</v>
      </c>
      <c r="I98" s="383" t="s">
        <v>535</v>
      </c>
      <c r="J98" s="383" t="s">
        <v>536</v>
      </c>
      <c r="K98" s="383" t="s">
        <v>537</v>
      </c>
      <c r="L98" s="383" t="s">
        <v>538</v>
      </c>
      <c r="M98" s="383" t="s">
        <v>539</v>
      </c>
      <c r="N98" s="383" t="s">
        <v>540</v>
      </c>
      <c r="O98" s="383" t="s">
        <v>541</v>
      </c>
      <c r="P98" s="383" t="s">
        <v>542</v>
      </c>
      <c r="Q98" s="383" t="s">
        <v>543</v>
      </c>
      <c r="R98" s="383" t="s">
        <v>544</v>
      </c>
      <c r="S98" s="383" t="s">
        <v>545</v>
      </c>
      <c r="T98" s="383" t="s">
        <v>546</v>
      </c>
      <c r="U98" s="383" t="s">
        <v>547</v>
      </c>
      <c r="V98" s="383" t="s">
        <v>548</v>
      </c>
      <c r="W98" s="383" t="s">
        <v>549</v>
      </c>
      <c r="X98" s="383" t="s">
        <v>550</v>
      </c>
      <c r="Y98" s="383" t="s">
        <v>551</v>
      </c>
      <c r="Z98" s="383" t="s">
        <v>552</v>
      </c>
      <c r="AA98" s="383" t="s">
        <v>553</v>
      </c>
      <c r="AB98" s="383" t="s">
        <v>554</v>
      </c>
      <c r="AC98" s="383" t="s">
        <v>555</v>
      </c>
      <c r="AD98" s="383" t="s">
        <v>556</v>
      </c>
      <c r="AE98" s="383" t="s">
        <v>557</v>
      </c>
      <c r="AF98" s="383" t="s">
        <v>558</v>
      </c>
      <c r="AG98" s="383" t="s">
        <v>559</v>
      </c>
      <c r="AH98" s="383" t="s">
        <v>560</v>
      </c>
      <c r="AI98" s="383" t="s">
        <v>561</v>
      </c>
      <c r="AJ98" s="383" t="s">
        <v>562</v>
      </c>
      <c r="AK98" s="383" t="s">
        <v>563</v>
      </c>
      <c r="AL98" s="383" t="s">
        <v>564</v>
      </c>
      <c r="AM98" s="383" t="s">
        <v>565</v>
      </c>
      <c r="AN98" s="383" t="s">
        <v>566</v>
      </c>
      <c r="AO98" s="383" t="s">
        <v>567</v>
      </c>
      <c r="AP98" s="383" t="s">
        <v>568</v>
      </c>
      <c r="AQ98" s="383" t="s">
        <v>569</v>
      </c>
      <c r="AR98" s="383" t="s">
        <v>570</v>
      </c>
    </row>
    <row r="99" spans="1:44" s="407" customFormat="1" x14ac:dyDescent="0.2">
      <c r="C99" s="408"/>
      <c r="D99" s="409"/>
      <c r="E99" s="410">
        <f>IF(E103="Implementare",0,#REF!+1)</f>
        <v>0</v>
      </c>
      <c r="F99" s="410">
        <f>IF(F103="Implementare",0,E99+1)</f>
        <v>0</v>
      </c>
      <c r="G99" s="410">
        <f t="shared" ref="G99:AR99" si="15">IF(G103="Implementare",0,F99+1)</f>
        <v>1</v>
      </c>
      <c r="H99" s="410">
        <f t="shared" si="15"/>
        <v>2</v>
      </c>
      <c r="I99" s="410">
        <f t="shared" si="15"/>
        <v>3</v>
      </c>
      <c r="J99" s="410">
        <f t="shared" si="15"/>
        <v>4</v>
      </c>
      <c r="K99" s="410">
        <f t="shared" si="15"/>
        <v>5</v>
      </c>
      <c r="L99" s="410">
        <f t="shared" si="15"/>
        <v>6</v>
      </c>
      <c r="M99" s="410">
        <f t="shared" si="15"/>
        <v>7</v>
      </c>
      <c r="N99" s="410">
        <f t="shared" si="15"/>
        <v>8</v>
      </c>
      <c r="O99" s="410">
        <f t="shared" si="15"/>
        <v>9</v>
      </c>
      <c r="P99" s="410">
        <f t="shared" si="15"/>
        <v>10</v>
      </c>
      <c r="Q99" s="410">
        <f t="shared" si="15"/>
        <v>11</v>
      </c>
      <c r="R99" s="410">
        <f t="shared" si="15"/>
        <v>12</v>
      </c>
      <c r="S99" s="410">
        <f t="shared" si="15"/>
        <v>13</v>
      </c>
      <c r="T99" s="410">
        <f t="shared" si="15"/>
        <v>14</v>
      </c>
      <c r="U99" s="410">
        <f t="shared" si="15"/>
        <v>15</v>
      </c>
      <c r="V99" s="410">
        <f t="shared" si="15"/>
        <v>16</v>
      </c>
      <c r="W99" s="410">
        <f t="shared" si="15"/>
        <v>17</v>
      </c>
      <c r="X99" s="410">
        <f t="shared" si="15"/>
        <v>18</v>
      </c>
      <c r="Y99" s="410">
        <f t="shared" si="15"/>
        <v>19</v>
      </c>
      <c r="Z99" s="410">
        <f t="shared" si="15"/>
        <v>20</v>
      </c>
      <c r="AA99" s="410">
        <f t="shared" si="15"/>
        <v>21</v>
      </c>
      <c r="AB99" s="410">
        <f t="shared" si="15"/>
        <v>22</v>
      </c>
      <c r="AC99" s="410">
        <f t="shared" si="15"/>
        <v>23</v>
      </c>
      <c r="AD99" s="410">
        <f t="shared" si="15"/>
        <v>24</v>
      </c>
      <c r="AE99" s="410">
        <f t="shared" si="15"/>
        <v>25</v>
      </c>
      <c r="AF99" s="410">
        <f t="shared" si="15"/>
        <v>26</v>
      </c>
      <c r="AG99" s="410">
        <f t="shared" si="15"/>
        <v>27</v>
      </c>
      <c r="AH99" s="410">
        <f t="shared" si="15"/>
        <v>28</v>
      </c>
      <c r="AI99" s="410">
        <f t="shared" si="15"/>
        <v>29</v>
      </c>
      <c r="AJ99" s="410">
        <f t="shared" si="15"/>
        <v>30</v>
      </c>
      <c r="AK99" s="410">
        <f t="shared" si="15"/>
        <v>31</v>
      </c>
      <c r="AL99" s="410">
        <f t="shared" si="15"/>
        <v>32</v>
      </c>
      <c r="AM99" s="410">
        <f t="shared" si="15"/>
        <v>33</v>
      </c>
      <c r="AN99" s="410">
        <f t="shared" si="15"/>
        <v>34</v>
      </c>
      <c r="AO99" s="410">
        <f t="shared" si="15"/>
        <v>35</v>
      </c>
      <c r="AP99" s="410">
        <f t="shared" si="15"/>
        <v>36</v>
      </c>
      <c r="AQ99" s="410">
        <f t="shared" si="15"/>
        <v>37</v>
      </c>
      <c r="AR99" s="410">
        <f t="shared" si="15"/>
        <v>38</v>
      </c>
    </row>
    <row r="100" spans="1:44" s="407" customFormat="1" x14ac:dyDescent="0.2">
      <c r="C100" s="408"/>
      <c r="D100" s="409"/>
      <c r="E100" s="410">
        <v>2023</v>
      </c>
      <c r="F100" s="410">
        <f>E100+1</f>
        <v>2024</v>
      </c>
      <c r="G100" s="410">
        <f t="shared" ref="G100:AR100" si="16">F100+1</f>
        <v>2025</v>
      </c>
      <c r="H100" s="410">
        <f t="shared" si="16"/>
        <v>2026</v>
      </c>
      <c r="I100" s="410">
        <f t="shared" si="16"/>
        <v>2027</v>
      </c>
      <c r="J100" s="410">
        <f t="shared" si="16"/>
        <v>2028</v>
      </c>
      <c r="K100" s="410">
        <f t="shared" si="16"/>
        <v>2029</v>
      </c>
      <c r="L100" s="410">
        <f t="shared" si="16"/>
        <v>2030</v>
      </c>
      <c r="M100" s="410">
        <f t="shared" si="16"/>
        <v>2031</v>
      </c>
      <c r="N100" s="410">
        <f t="shared" si="16"/>
        <v>2032</v>
      </c>
      <c r="O100" s="410">
        <f t="shared" si="16"/>
        <v>2033</v>
      </c>
      <c r="P100" s="410">
        <f t="shared" si="16"/>
        <v>2034</v>
      </c>
      <c r="Q100" s="410">
        <f t="shared" si="16"/>
        <v>2035</v>
      </c>
      <c r="R100" s="410">
        <f t="shared" si="16"/>
        <v>2036</v>
      </c>
      <c r="S100" s="410">
        <f t="shared" si="16"/>
        <v>2037</v>
      </c>
      <c r="T100" s="410">
        <f t="shared" si="16"/>
        <v>2038</v>
      </c>
      <c r="U100" s="410">
        <f t="shared" si="16"/>
        <v>2039</v>
      </c>
      <c r="V100" s="410">
        <f t="shared" si="16"/>
        <v>2040</v>
      </c>
      <c r="W100" s="410">
        <f t="shared" si="16"/>
        <v>2041</v>
      </c>
      <c r="X100" s="410">
        <f t="shared" si="16"/>
        <v>2042</v>
      </c>
      <c r="Y100" s="410">
        <f t="shared" si="16"/>
        <v>2043</v>
      </c>
      <c r="Z100" s="410">
        <f t="shared" si="16"/>
        <v>2044</v>
      </c>
      <c r="AA100" s="410">
        <f t="shared" si="16"/>
        <v>2045</v>
      </c>
      <c r="AB100" s="410">
        <f t="shared" si="16"/>
        <v>2046</v>
      </c>
      <c r="AC100" s="410">
        <f t="shared" si="16"/>
        <v>2047</v>
      </c>
      <c r="AD100" s="410">
        <f t="shared" si="16"/>
        <v>2048</v>
      </c>
      <c r="AE100" s="410">
        <f t="shared" si="16"/>
        <v>2049</v>
      </c>
      <c r="AF100" s="410">
        <f t="shared" si="16"/>
        <v>2050</v>
      </c>
      <c r="AG100" s="410">
        <f t="shared" si="16"/>
        <v>2051</v>
      </c>
      <c r="AH100" s="410">
        <f t="shared" si="16"/>
        <v>2052</v>
      </c>
      <c r="AI100" s="410">
        <f t="shared" si="16"/>
        <v>2053</v>
      </c>
      <c r="AJ100" s="410">
        <f t="shared" si="16"/>
        <v>2054</v>
      </c>
      <c r="AK100" s="410">
        <f t="shared" si="16"/>
        <v>2055</v>
      </c>
      <c r="AL100" s="410">
        <f t="shared" si="16"/>
        <v>2056</v>
      </c>
      <c r="AM100" s="410">
        <f t="shared" si="16"/>
        <v>2057</v>
      </c>
      <c r="AN100" s="410">
        <f t="shared" si="16"/>
        <v>2058</v>
      </c>
      <c r="AO100" s="410">
        <f t="shared" si="16"/>
        <v>2059</v>
      </c>
      <c r="AP100" s="410">
        <f t="shared" si="16"/>
        <v>2060</v>
      </c>
      <c r="AQ100" s="410">
        <f t="shared" si="16"/>
        <v>2061</v>
      </c>
      <c r="AR100" s="410">
        <f t="shared" si="16"/>
        <v>2062</v>
      </c>
    </row>
    <row r="101" spans="1:44" s="411" customFormat="1" x14ac:dyDescent="0.2">
      <c r="C101" s="412"/>
      <c r="D101" s="413"/>
      <c r="E101" s="414">
        <f>DATE(E100,12,31)</f>
        <v>45291</v>
      </c>
      <c r="F101" s="414">
        <f t="shared" ref="F101:AR101" si="17">DATE(F100,12,31)</f>
        <v>45657</v>
      </c>
      <c r="G101" s="414">
        <f t="shared" si="17"/>
        <v>46022</v>
      </c>
      <c r="H101" s="414">
        <f t="shared" si="17"/>
        <v>46387</v>
      </c>
      <c r="I101" s="414">
        <f t="shared" si="17"/>
        <v>46752</v>
      </c>
      <c r="J101" s="414">
        <f t="shared" si="17"/>
        <v>47118</v>
      </c>
      <c r="K101" s="414">
        <f t="shared" si="17"/>
        <v>47483</v>
      </c>
      <c r="L101" s="414">
        <f t="shared" si="17"/>
        <v>47848</v>
      </c>
      <c r="M101" s="414">
        <f t="shared" si="17"/>
        <v>48213</v>
      </c>
      <c r="N101" s="414">
        <f t="shared" si="17"/>
        <v>48579</v>
      </c>
      <c r="O101" s="414">
        <f t="shared" si="17"/>
        <v>48944</v>
      </c>
      <c r="P101" s="414">
        <f t="shared" si="17"/>
        <v>49309</v>
      </c>
      <c r="Q101" s="414">
        <f t="shared" si="17"/>
        <v>49674</v>
      </c>
      <c r="R101" s="414">
        <f t="shared" si="17"/>
        <v>50040</v>
      </c>
      <c r="S101" s="414">
        <f t="shared" si="17"/>
        <v>50405</v>
      </c>
      <c r="T101" s="414">
        <f t="shared" si="17"/>
        <v>50770</v>
      </c>
      <c r="U101" s="414">
        <f t="shared" si="17"/>
        <v>51135</v>
      </c>
      <c r="V101" s="414">
        <f t="shared" si="17"/>
        <v>51501</v>
      </c>
      <c r="W101" s="414">
        <f t="shared" si="17"/>
        <v>51866</v>
      </c>
      <c r="X101" s="414">
        <f t="shared" si="17"/>
        <v>52231</v>
      </c>
      <c r="Y101" s="414">
        <f t="shared" si="17"/>
        <v>52596</v>
      </c>
      <c r="Z101" s="414">
        <f t="shared" si="17"/>
        <v>52962</v>
      </c>
      <c r="AA101" s="414">
        <f t="shared" si="17"/>
        <v>53327</v>
      </c>
      <c r="AB101" s="414">
        <f t="shared" si="17"/>
        <v>53692</v>
      </c>
      <c r="AC101" s="414">
        <f t="shared" si="17"/>
        <v>54057</v>
      </c>
      <c r="AD101" s="414">
        <f t="shared" si="17"/>
        <v>54423</v>
      </c>
      <c r="AE101" s="414">
        <f t="shared" si="17"/>
        <v>54788</v>
      </c>
      <c r="AF101" s="414">
        <f t="shared" si="17"/>
        <v>55153</v>
      </c>
      <c r="AG101" s="414">
        <f t="shared" si="17"/>
        <v>55518</v>
      </c>
      <c r="AH101" s="414">
        <f t="shared" si="17"/>
        <v>55884</v>
      </c>
      <c r="AI101" s="414">
        <f t="shared" si="17"/>
        <v>56249</v>
      </c>
      <c r="AJ101" s="414">
        <f t="shared" si="17"/>
        <v>56614</v>
      </c>
      <c r="AK101" s="414">
        <f t="shared" si="17"/>
        <v>56979</v>
      </c>
      <c r="AL101" s="414">
        <f t="shared" si="17"/>
        <v>57345</v>
      </c>
      <c r="AM101" s="414">
        <f t="shared" si="17"/>
        <v>57710</v>
      </c>
      <c r="AN101" s="414">
        <f t="shared" si="17"/>
        <v>58075</v>
      </c>
      <c r="AO101" s="414">
        <f t="shared" si="17"/>
        <v>58440</v>
      </c>
      <c r="AP101" s="414">
        <f t="shared" si="17"/>
        <v>58806</v>
      </c>
      <c r="AQ101" s="414">
        <f t="shared" si="17"/>
        <v>59171</v>
      </c>
      <c r="AR101" s="414">
        <f t="shared" si="17"/>
        <v>59536</v>
      </c>
    </row>
    <row r="102" spans="1:44" s="411" customFormat="1" x14ac:dyDescent="0.2">
      <c r="C102" s="412"/>
      <c r="D102" s="413"/>
      <c r="E102" s="410">
        <v>7</v>
      </c>
      <c r="F102" s="410">
        <f>DATEDIF(E101,F101,"M")</f>
        <v>12</v>
      </c>
      <c r="G102" s="410">
        <f t="shared" ref="G102:AR102" si="18">DATEDIF(F101,G101,"M")</f>
        <v>12</v>
      </c>
      <c r="H102" s="410">
        <f t="shared" si="18"/>
        <v>12</v>
      </c>
      <c r="I102" s="410">
        <f t="shared" si="18"/>
        <v>12</v>
      </c>
      <c r="J102" s="410">
        <f t="shared" si="18"/>
        <v>12</v>
      </c>
      <c r="K102" s="410">
        <f t="shared" si="18"/>
        <v>12</v>
      </c>
      <c r="L102" s="410">
        <f t="shared" si="18"/>
        <v>12</v>
      </c>
      <c r="M102" s="410">
        <f t="shared" si="18"/>
        <v>12</v>
      </c>
      <c r="N102" s="410">
        <f t="shared" si="18"/>
        <v>12</v>
      </c>
      <c r="O102" s="410">
        <f t="shared" si="18"/>
        <v>12</v>
      </c>
      <c r="P102" s="410">
        <f t="shared" si="18"/>
        <v>12</v>
      </c>
      <c r="Q102" s="410">
        <f t="shared" si="18"/>
        <v>12</v>
      </c>
      <c r="R102" s="410">
        <f t="shared" si="18"/>
        <v>12</v>
      </c>
      <c r="S102" s="410">
        <f t="shared" si="18"/>
        <v>12</v>
      </c>
      <c r="T102" s="410">
        <f t="shared" si="18"/>
        <v>12</v>
      </c>
      <c r="U102" s="410">
        <f t="shared" si="18"/>
        <v>12</v>
      </c>
      <c r="V102" s="410">
        <f t="shared" si="18"/>
        <v>12</v>
      </c>
      <c r="W102" s="410">
        <f t="shared" si="18"/>
        <v>12</v>
      </c>
      <c r="X102" s="410">
        <f t="shared" si="18"/>
        <v>12</v>
      </c>
      <c r="Y102" s="410">
        <f t="shared" si="18"/>
        <v>12</v>
      </c>
      <c r="Z102" s="410">
        <f t="shared" si="18"/>
        <v>12</v>
      </c>
      <c r="AA102" s="410">
        <f t="shared" si="18"/>
        <v>12</v>
      </c>
      <c r="AB102" s="410">
        <f t="shared" si="18"/>
        <v>12</v>
      </c>
      <c r="AC102" s="410">
        <f t="shared" si="18"/>
        <v>12</v>
      </c>
      <c r="AD102" s="410">
        <f t="shared" si="18"/>
        <v>12</v>
      </c>
      <c r="AE102" s="410">
        <f t="shared" si="18"/>
        <v>12</v>
      </c>
      <c r="AF102" s="410">
        <f t="shared" si="18"/>
        <v>12</v>
      </c>
      <c r="AG102" s="410">
        <f t="shared" si="18"/>
        <v>12</v>
      </c>
      <c r="AH102" s="410">
        <f t="shared" si="18"/>
        <v>12</v>
      </c>
      <c r="AI102" s="410">
        <f t="shared" si="18"/>
        <v>12</v>
      </c>
      <c r="AJ102" s="410">
        <f t="shared" si="18"/>
        <v>12</v>
      </c>
      <c r="AK102" s="410">
        <f t="shared" si="18"/>
        <v>12</v>
      </c>
      <c r="AL102" s="410">
        <f t="shared" si="18"/>
        <v>12</v>
      </c>
      <c r="AM102" s="410">
        <f t="shared" si="18"/>
        <v>12</v>
      </c>
      <c r="AN102" s="410">
        <f t="shared" si="18"/>
        <v>12</v>
      </c>
      <c r="AO102" s="410">
        <f t="shared" si="18"/>
        <v>12</v>
      </c>
      <c r="AP102" s="410">
        <f t="shared" si="18"/>
        <v>12</v>
      </c>
      <c r="AQ102" s="410">
        <f t="shared" si="18"/>
        <v>12</v>
      </c>
      <c r="AR102" s="410">
        <f t="shared" si="18"/>
        <v>12</v>
      </c>
    </row>
    <row r="103" spans="1:44" s="415" customFormat="1" x14ac:dyDescent="0.2">
      <c r="C103" s="369"/>
      <c r="D103" s="416"/>
      <c r="E103" s="417" t="s">
        <v>28</v>
      </c>
      <c r="F103" s="417" t="str">
        <f>IF($E$95-E102&gt;=0,"Implementare","Operare")</f>
        <v>Implementare</v>
      </c>
      <c r="G103" s="418" t="str">
        <f>IF($E$5-SUM($E$102:F102)&gt;=0,"Implementare","Operare")</f>
        <v>Operare</v>
      </c>
      <c r="H103" s="418" t="str">
        <f>IF($E$5-SUM($E$102:G102)&gt;=0,"Implementare","Operare")</f>
        <v>Operare</v>
      </c>
      <c r="I103" s="418" t="str">
        <f>IF($E$5-SUM($E$102:H102)&gt;=0,"Implementare","Operare")</f>
        <v>Operare</v>
      </c>
      <c r="J103" s="418" t="str">
        <f>IF($E$5-SUM($E$102:I102)&gt;=0,"Implementare","Operare")</f>
        <v>Operare</v>
      </c>
      <c r="K103" s="418" t="str">
        <f>IF($E$5-SUM($E$102:J102)&gt;=0,"Implementare","Operare")</f>
        <v>Operare</v>
      </c>
      <c r="L103" s="418" t="str">
        <f>IF($E$5-SUM($E$102:K102)&gt;=0,"Implementare","Operare")</f>
        <v>Operare</v>
      </c>
      <c r="M103" s="418" t="str">
        <f>IF($E$5-SUM($E$102:L102)&gt;=0,"Implementare","Operare")</f>
        <v>Operare</v>
      </c>
      <c r="N103" s="418" t="str">
        <f>IF($E$5-SUM($E$102:M102)&gt;=0,"Implementare","Operare")</f>
        <v>Operare</v>
      </c>
      <c r="O103" s="418" t="str">
        <f>IF($E$5-SUM($E$102:N102)&gt;=0,"Implementare","Operare")</f>
        <v>Operare</v>
      </c>
      <c r="P103" s="418" t="str">
        <f>IF($E$5-SUM($E$102:O102)&gt;=0,"Implementare","Operare")</f>
        <v>Operare</v>
      </c>
      <c r="Q103" s="418" t="str">
        <f>IF($E$5-SUM($E$102:P102)&gt;=0,"Implementare","Operare")</f>
        <v>Operare</v>
      </c>
      <c r="R103" s="418" t="str">
        <f>IF($E$5-SUM($E$102:Q102)&gt;=0,"Implementare","Operare")</f>
        <v>Operare</v>
      </c>
      <c r="S103" s="418" t="str">
        <f>IF($E$5-SUM($E$102:R102)&gt;=0,"Implementare","Operare")</f>
        <v>Operare</v>
      </c>
      <c r="T103" s="418" t="str">
        <f>IF($E$5-SUM($E$102:S102)&gt;=0,"Implementare","Operare")</f>
        <v>Operare</v>
      </c>
      <c r="U103" s="418" t="str">
        <f>IF($E$5-SUM($E$102:T102)&gt;=0,"Implementare","Operare")</f>
        <v>Operare</v>
      </c>
      <c r="V103" s="418" t="str">
        <f>IF($E$5-SUM($E$102:U102)&gt;=0,"Implementare","Operare")</f>
        <v>Operare</v>
      </c>
      <c r="W103" s="418" t="str">
        <f>IF($E$5-SUM($E$102:V102)&gt;=0,"Implementare","Operare")</f>
        <v>Operare</v>
      </c>
      <c r="X103" s="418" t="str">
        <f>IF($E$5-SUM($E$102:W102)&gt;=0,"Implementare","Operare")</f>
        <v>Operare</v>
      </c>
      <c r="Y103" s="418" t="str">
        <f>IF($E$5-SUM($E$102:X102)&gt;=0,"Implementare","Operare")</f>
        <v>Operare</v>
      </c>
      <c r="Z103" s="418" t="str">
        <f>IF($E$5-SUM($E$102:Y102)&gt;=0,"Implementare","Operare")</f>
        <v>Operare</v>
      </c>
      <c r="AA103" s="418" t="str">
        <f>IF($E$5-SUM($E$102:Z102)&gt;=0,"Implementare","Operare")</f>
        <v>Operare</v>
      </c>
      <c r="AB103" s="418" t="str">
        <f>IF($E$5-SUM($E$102:AA102)&gt;=0,"Implementare","Operare")</f>
        <v>Operare</v>
      </c>
      <c r="AC103" s="418" t="str">
        <f>IF($E$5-SUM($E$102:AB102)&gt;=0,"Implementare","Operare")</f>
        <v>Operare</v>
      </c>
      <c r="AD103" s="418" t="str">
        <f>IF($E$5-SUM($E$102:AC102)&gt;=0,"Implementare","Operare")</f>
        <v>Operare</v>
      </c>
      <c r="AE103" s="418" t="str">
        <f>IF($E$5-SUM($E$102:AD102)&gt;=0,"Implementare","Operare")</f>
        <v>Operare</v>
      </c>
      <c r="AF103" s="418" t="str">
        <f>IF($E$5-SUM($E$102:AE102)&gt;=0,"Implementare","Operare")</f>
        <v>Operare</v>
      </c>
      <c r="AG103" s="418" t="str">
        <f>IF($E$5-SUM($E$102:AF102)&gt;=0,"Implementare","Operare")</f>
        <v>Operare</v>
      </c>
      <c r="AH103" s="418" t="str">
        <f>IF($E$5-SUM($E$102:AG102)&gt;=0,"Implementare","Operare")</f>
        <v>Operare</v>
      </c>
      <c r="AI103" s="418" t="str">
        <f>IF($E$5-SUM($E$102:AH102)&gt;=0,"Implementare","Operare")</f>
        <v>Operare</v>
      </c>
      <c r="AJ103" s="418" t="str">
        <f>IF($E$5-SUM($E$102:AI102)&gt;=0,"Implementare","Operare")</f>
        <v>Operare</v>
      </c>
      <c r="AK103" s="418" t="str">
        <f>IF($E$5-SUM($E$102:AJ102)&gt;=0,"Implementare","Operare")</f>
        <v>Operare</v>
      </c>
      <c r="AL103" s="418" t="str">
        <f>IF($E$5-SUM($E$102:AK102)&gt;=0,"Implementare","Operare")</f>
        <v>Operare</v>
      </c>
      <c r="AM103" s="418" t="str">
        <f>IF($E$5-SUM($E$102:AL102)&gt;=0,"Implementare","Operare")</f>
        <v>Operare</v>
      </c>
      <c r="AN103" s="418" t="str">
        <f>IF($E$5-SUM($E$102:AM102)&gt;=0,"Implementare","Operare")</f>
        <v>Operare</v>
      </c>
      <c r="AO103" s="418" t="str">
        <f>IF($E$5-SUM($E$102:AN102)&gt;=0,"Implementare","Operare")</f>
        <v>Operare</v>
      </c>
      <c r="AP103" s="418" t="str">
        <f>IF($E$5-SUM($E$102:AO102)&gt;=0,"Implementare","Operare")</f>
        <v>Operare</v>
      </c>
      <c r="AQ103" s="418" t="str">
        <f>IF($E$5-SUM($E$102:AP102)&gt;=0,"Implementare","Operare")</f>
        <v>Operare</v>
      </c>
      <c r="AR103" s="418" t="str">
        <f>IF($E$5-SUM($E$102:AQ102)&gt;=0,"Implementare","Operare")</f>
        <v>Operare</v>
      </c>
    </row>
    <row r="104" spans="1:44" s="358" customFormat="1" ht="30.75" customHeight="1" x14ac:dyDescent="0.2">
      <c r="C104" s="732" t="s">
        <v>571</v>
      </c>
      <c r="D104" s="732"/>
      <c r="E104" s="732"/>
      <c r="F104" s="732"/>
      <c r="G104" s="732"/>
      <c r="H104" s="732"/>
      <c r="I104" s="732"/>
      <c r="J104" s="419"/>
      <c r="K104" s="419"/>
      <c r="L104" s="419"/>
      <c r="M104" s="419"/>
      <c r="N104" s="419"/>
      <c r="O104" s="419"/>
      <c r="P104" s="419"/>
      <c r="Q104" s="419"/>
      <c r="R104" s="419"/>
      <c r="S104" s="360"/>
      <c r="T104" s="360"/>
      <c r="U104" s="360"/>
      <c r="V104" s="360"/>
      <c r="W104" s="360"/>
      <c r="X104" s="360"/>
      <c r="Y104" s="360"/>
      <c r="Z104" s="360"/>
      <c r="AA104" s="360"/>
      <c r="AB104" s="360"/>
      <c r="AC104" s="360"/>
      <c r="AD104" s="360"/>
      <c r="AE104" s="360"/>
      <c r="AF104" s="360"/>
      <c r="AG104" s="360"/>
      <c r="AH104" s="360"/>
      <c r="AI104" s="360"/>
      <c r="AJ104" s="360"/>
      <c r="AK104" s="360"/>
      <c r="AL104" s="360"/>
      <c r="AM104" s="360"/>
      <c r="AN104" s="360"/>
      <c r="AO104" s="360"/>
      <c r="AP104" s="360"/>
      <c r="AQ104" s="360"/>
      <c r="AR104" s="360"/>
    </row>
    <row r="105" spans="1:44" s="358" customFormat="1" ht="23.65" customHeight="1" x14ac:dyDescent="0.2">
      <c r="B105" s="361"/>
      <c r="C105" s="367" t="s">
        <v>572</v>
      </c>
      <c r="D105" s="368" t="s">
        <v>225</v>
      </c>
      <c r="E105" s="366">
        <v>1</v>
      </c>
      <c r="F105" s="366">
        <v>2</v>
      </c>
      <c r="G105" s="366">
        <v>3</v>
      </c>
      <c r="H105" s="366">
        <v>4</v>
      </c>
      <c r="I105" s="366">
        <v>5</v>
      </c>
      <c r="J105" s="366">
        <v>6</v>
      </c>
      <c r="K105" s="366">
        <v>7</v>
      </c>
      <c r="L105" s="366">
        <v>8</v>
      </c>
      <c r="M105" s="366">
        <v>9</v>
      </c>
      <c r="N105" s="366">
        <v>10</v>
      </c>
      <c r="O105" s="366">
        <v>11</v>
      </c>
      <c r="P105" s="366">
        <v>12</v>
      </c>
      <c r="Q105" s="366">
        <v>13</v>
      </c>
      <c r="R105" s="366">
        <v>14</v>
      </c>
      <c r="S105" s="366">
        <v>15</v>
      </c>
      <c r="T105" s="366">
        <v>16</v>
      </c>
      <c r="U105" s="366">
        <v>17</v>
      </c>
      <c r="V105" s="366">
        <v>18</v>
      </c>
      <c r="W105" s="366">
        <v>19</v>
      </c>
      <c r="X105" s="366">
        <v>20</v>
      </c>
      <c r="Y105" s="366">
        <v>21</v>
      </c>
      <c r="Z105" s="366">
        <v>22</v>
      </c>
      <c r="AA105" s="366">
        <v>23</v>
      </c>
      <c r="AB105" s="366">
        <v>24</v>
      </c>
      <c r="AC105" s="366">
        <v>25</v>
      </c>
      <c r="AD105" s="366">
        <v>26</v>
      </c>
      <c r="AE105" s="366">
        <v>27</v>
      </c>
      <c r="AF105" s="366">
        <v>28</v>
      </c>
      <c r="AG105" s="366">
        <v>29</v>
      </c>
      <c r="AH105" s="366">
        <v>30</v>
      </c>
      <c r="AI105" s="366">
        <v>31</v>
      </c>
      <c r="AJ105" s="366">
        <v>32</v>
      </c>
      <c r="AK105" s="366">
        <v>33</v>
      </c>
      <c r="AL105" s="366">
        <v>34</v>
      </c>
      <c r="AM105" s="366">
        <v>35</v>
      </c>
      <c r="AN105" s="366">
        <v>36</v>
      </c>
      <c r="AO105" s="366">
        <v>37</v>
      </c>
      <c r="AP105" s="366">
        <v>38</v>
      </c>
      <c r="AQ105" s="366">
        <v>39</v>
      </c>
      <c r="AR105" s="366">
        <v>40</v>
      </c>
    </row>
    <row r="106" spans="1:44" s="358" customFormat="1" x14ac:dyDescent="0.2">
      <c r="B106" s="361"/>
      <c r="C106" s="369" t="s">
        <v>454</v>
      </c>
      <c r="D106" s="370"/>
      <c r="E106" s="371"/>
      <c r="F106" s="371"/>
      <c r="G106" s="371"/>
      <c r="H106" s="371"/>
      <c r="I106" s="371"/>
      <c r="J106" s="371"/>
      <c r="K106" s="371"/>
      <c r="L106" s="371"/>
      <c r="M106" s="371"/>
      <c r="N106" s="371"/>
      <c r="O106" s="371"/>
      <c r="P106" s="371"/>
      <c r="Q106" s="371"/>
      <c r="R106" s="371"/>
      <c r="S106" s="371"/>
      <c r="T106" s="371"/>
      <c r="U106" s="371"/>
      <c r="V106" s="371"/>
      <c r="W106" s="371"/>
      <c r="X106" s="371"/>
      <c r="Y106" s="371"/>
      <c r="Z106" s="371"/>
      <c r="AA106" s="371"/>
      <c r="AB106" s="371"/>
      <c r="AC106" s="371"/>
      <c r="AD106" s="371"/>
      <c r="AE106" s="371"/>
      <c r="AF106" s="371"/>
      <c r="AG106" s="371"/>
      <c r="AH106" s="371"/>
      <c r="AI106" s="371"/>
      <c r="AJ106" s="371"/>
      <c r="AK106" s="371"/>
      <c r="AL106" s="371"/>
      <c r="AM106" s="371"/>
      <c r="AN106" s="371"/>
      <c r="AO106" s="371"/>
      <c r="AP106" s="371"/>
      <c r="AQ106" s="371"/>
      <c r="AR106" s="371"/>
    </row>
    <row r="107" spans="1:44" s="358" customFormat="1" ht="22.5" x14ac:dyDescent="0.2">
      <c r="A107" s="358">
        <v>1</v>
      </c>
      <c r="B107" s="367">
        <f>B9</f>
        <v>1</v>
      </c>
      <c r="C107" s="372" t="str">
        <f>C9</f>
        <v>Veniturile pe baza biletelor de intrare vândute (inclusiv abonamente)</v>
      </c>
      <c r="D107" s="373">
        <f t="shared" ref="D107:D116" si="19">SUM(E107:AR107)</f>
        <v>0</v>
      </c>
      <c r="E107" s="374">
        <v>0</v>
      </c>
      <c r="F107" s="374">
        <v>0</v>
      </c>
      <c r="G107" s="374">
        <v>0</v>
      </c>
      <c r="H107" s="374">
        <v>0</v>
      </c>
      <c r="I107" s="374">
        <v>0</v>
      </c>
      <c r="J107" s="374">
        <v>0</v>
      </c>
      <c r="K107" s="374">
        <v>0</v>
      </c>
      <c r="L107" s="374">
        <v>0</v>
      </c>
      <c r="M107" s="374">
        <v>0</v>
      </c>
      <c r="N107" s="374">
        <v>0</v>
      </c>
      <c r="O107" s="374">
        <v>0</v>
      </c>
      <c r="P107" s="374">
        <v>0</v>
      </c>
      <c r="Q107" s="374">
        <v>0</v>
      </c>
      <c r="R107" s="374">
        <v>0</v>
      </c>
      <c r="S107" s="374">
        <v>0</v>
      </c>
      <c r="T107" s="374">
        <v>0</v>
      </c>
      <c r="U107" s="374">
        <v>0</v>
      </c>
      <c r="V107" s="374">
        <v>0</v>
      </c>
      <c r="W107" s="374">
        <v>0</v>
      </c>
      <c r="X107" s="374">
        <v>0</v>
      </c>
      <c r="Y107" s="374">
        <v>0</v>
      </c>
      <c r="Z107" s="374">
        <v>0</v>
      </c>
      <c r="AA107" s="374">
        <v>0</v>
      </c>
      <c r="AB107" s="374">
        <v>0</v>
      </c>
      <c r="AC107" s="374">
        <v>0</v>
      </c>
      <c r="AD107" s="374">
        <v>0</v>
      </c>
      <c r="AE107" s="374">
        <v>0</v>
      </c>
      <c r="AF107" s="374">
        <v>0</v>
      </c>
      <c r="AG107" s="374">
        <v>0</v>
      </c>
      <c r="AH107" s="374">
        <v>0</v>
      </c>
      <c r="AI107" s="374">
        <v>0</v>
      </c>
      <c r="AJ107" s="374">
        <v>0</v>
      </c>
      <c r="AK107" s="374">
        <v>0</v>
      </c>
      <c r="AL107" s="374">
        <v>0</v>
      </c>
      <c r="AM107" s="374">
        <v>0</v>
      </c>
      <c r="AN107" s="374">
        <v>0</v>
      </c>
      <c r="AO107" s="374">
        <v>0</v>
      </c>
      <c r="AP107" s="374">
        <v>0</v>
      </c>
      <c r="AQ107" s="374">
        <v>0</v>
      </c>
      <c r="AR107" s="374">
        <v>0</v>
      </c>
    </row>
    <row r="108" spans="1:44" s="358" customFormat="1" ht="22.5" x14ac:dyDescent="0.2">
      <c r="A108" s="358">
        <v>2</v>
      </c>
      <c r="B108" s="367">
        <f t="shared" ref="B108:C123" si="20">B10</f>
        <v>2</v>
      </c>
      <c r="C108" s="372" t="str">
        <f t="shared" si="20"/>
        <v>Venituri din serbari si spectacole scolare</v>
      </c>
      <c r="D108" s="373">
        <f t="shared" si="19"/>
        <v>0</v>
      </c>
      <c r="E108" s="374">
        <v>0</v>
      </c>
      <c r="F108" s="374">
        <v>0</v>
      </c>
      <c r="G108" s="374">
        <v>0</v>
      </c>
      <c r="H108" s="374">
        <v>0</v>
      </c>
      <c r="I108" s="374">
        <v>0</v>
      </c>
      <c r="J108" s="374">
        <v>0</v>
      </c>
      <c r="K108" s="374">
        <v>0</v>
      </c>
      <c r="L108" s="374">
        <v>0</v>
      </c>
      <c r="M108" s="374">
        <v>0</v>
      </c>
      <c r="N108" s="374">
        <v>0</v>
      </c>
      <c r="O108" s="374">
        <v>0</v>
      </c>
      <c r="P108" s="374">
        <v>0</v>
      </c>
      <c r="Q108" s="374">
        <v>0</v>
      </c>
      <c r="R108" s="374">
        <v>0</v>
      </c>
      <c r="S108" s="374">
        <v>0</v>
      </c>
      <c r="T108" s="374">
        <v>0</v>
      </c>
      <c r="U108" s="374">
        <v>0</v>
      </c>
      <c r="V108" s="374">
        <v>0</v>
      </c>
      <c r="W108" s="374">
        <v>0</v>
      </c>
      <c r="X108" s="374">
        <v>0</v>
      </c>
      <c r="Y108" s="374">
        <v>0</v>
      </c>
      <c r="Z108" s="374">
        <v>0</v>
      </c>
      <c r="AA108" s="374">
        <v>0</v>
      </c>
      <c r="AB108" s="374">
        <v>0</v>
      </c>
      <c r="AC108" s="374">
        <v>0</v>
      </c>
      <c r="AD108" s="374">
        <v>0</v>
      </c>
      <c r="AE108" s="374">
        <v>0</v>
      </c>
      <c r="AF108" s="374">
        <v>0</v>
      </c>
      <c r="AG108" s="374">
        <v>0</v>
      </c>
      <c r="AH108" s="374">
        <v>0</v>
      </c>
      <c r="AI108" s="374">
        <v>0</v>
      </c>
      <c r="AJ108" s="374">
        <v>0</v>
      </c>
      <c r="AK108" s="374">
        <v>0</v>
      </c>
      <c r="AL108" s="374">
        <v>0</v>
      </c>
      <c r="AM108" s="374">
        <v>0</v>
      </c>
      <c r="AN108" s="374">
        <v>0</v>
      </c>
      <c r="AO108" s="374">
        <v>0</v>
      </c>
      <c r="AP108" s="374">
        <v>0</v>
      </c>
      <c r="AQ108" s="374">
        <v>0</v>
      </c>
      <c r="AR108" s="374">
        <v>0</v>
      </c>
    </row>
    <row r="109" spans="1:44" s="358" customFormat="1" ht="22.5" x14ac:dyDescent="0.2">
      <c r="A109" s="358">
        <v>3</v>
      </c>
      <c r="B109" s="367">
        <f t="shared" si="20"/>
        <v>3</v>
      </c>
      <c r="C109" s="372" t="str">
        <f t="shared" si="20"/>
        <v>Venituri din organizarea de evenimente</v>
      </c>
      <c r="D109" s="373">
        <f t="shared" si="19"/>
        <v>0</v>
      </c>
      <c r="E109" s="374">
        <v>0</v>
      </c>
      <c r="F109" s="374">
        <v>0</v>
      </c>
      <c r="G109" s="374">
        <v>0</v>
      </c>
      <c r="H109" s="374">
        <v>0</v>
      </c>
      <c r="I109" s="374">
        <v>0</v>
      </c>
      <c r="J109" s="374">
        <v>0</v>
      </c>
      <c r="K109" s="374">
        <v>0</v>
      </c>
      <c r="L109" s="374">
        <v>0</v>
      </c>
      <c r="M109" s="374">
        <v>0</v>
      </c>
      <c r="N109" s="374">
        <v>0</v>
      </c>
      <c r="O109" s="374">
        <v>0</v>
      </c>
      <c r="P109" s="374">
        <v>0</v>
      </c>
      <c r="Q109" s="374">
        <v>0</v>
      </c>
      <c r="R109" s="374">
        <v>0</v>
      </c>
      <c r="S109" s="374">
        <v>0</v>
      </c>
      <c r="T109" s="374">
        <v>0</v>
      </c>
      <c r="U109" s="374">
        <v>0</v>
      </c>
      <c r="V109" s="374">
        <v>0</v>
      </c>
      <c r="W109" s="374">
        <v>0</v>
      </c>
      <c r="X109" s="374">
        <v>0</v>
      </c>
      <c r="Y109" s="374">
        <v>0</v>
      </c>
      <c r="Z109" s="374">
        <v>0</v>
      </c>
      <c r="AA109" s="374">
        <v>0</v>
      </c>
      <c r="AB109" s="374">
        <v>0</v>
      </c>
      <c r="AC109" s="374">
        <v>0</v>
      </c>
      <c r="AD109" s="374">
        <v>0</v>
      </c>
      <c r="AE109" s="374">
        <v>0</v>
      </c>
      <c r="AF109" s="374">
        <v>0</v>
      </c>
      <c r="AG109" s="374">
        <v>0</v>
      </c>
      <c r="AH109" s="374">
        <v>0</v>
      </c>
      <c r="AI109" s="374">
        <v>0</v>
      </c>
      <c r="AJ109" s="374">
        <v>0</v>
      </c>
      <c r="AK109" s="374">
        <v>0</v>
      </c>
      <c r="AL109" s="374">
        <v>0</v>
      </c>
      <c r="AM109" s="374">
        <v>0</v>
      </c>
      <c r="AN109" s="374">
        <v>0</v>
      </c>
      <c r="AO109" s="374">
        <v>0</v>
      </c>
      <c r="AP109" s="374">
        <v>0</v>
      </c>
      <c r="AQ109" s="374">
        <v>0</v>
      </c>
      <c r="AR109" s="374">
        <v>0</v>
      </c>
    </row>
    <row r="110" spans="1:44" s="358" customFormat="1" ht="22.5" x14ac:dyDescent="0.2">
      <c r="A110" s="358">
        <v>4</v>
      </c>
      <c r="B110" s="367">
        <f t="shared" si="20"/>
        <v>4</v>
      </c>
      <c r="C110" s="372" t="str">
        <f t="shared" si="20"/>
        <v>Venituri din manifestari culturale si artistice</v>
      </c>
      <c r="D110" s="373">
        <f t="shared" si="19"/>
        <v>0</v>
      </c>
      <c r="E110" s="374">
        <v>0</v>
      </c>
      <c r="F110" s="374">
        <v>0</v>
      </c>
      <c r="G110" s="374">
        <v>0</v>
      </c>
      <c r="H110" s="374">
        <v>0</v>
      </c>
      <c r="I110" s="374">
        <v>0</v>
      </c>
      <c r="J110" s="374">
        <v>0</v>
      </c>
      <c r="K110" s="374">
        <v>0</v>
      </c>
      <c r="L110" s="374">
        <v>0</v>
      </c>
      <c r="M110" s="374">
        <v>0</v>
      </c>
      <c r="N110" s="374">
        <v>0</v>
      </c>
      <c r="O110" s="374">
        <v>0</v>
      </c>
      <c r="P110" s="374">
        <v>0</v>
      </c>
      <c r="Q110" s="374">
        <v>0</v>
      </c>
      <c r="R110" s="374">
        <v>0</v>
      </c>
      <c r="S110" s="374">
        <v>0</v>
      </c>
      <c r="T110" s="374">
        <v>0</v>
      </c>
      <c r="U110" s="374">
        <v>0</v>
      </c>
      <c r="V110" s="374">
        <v>0</v>
      </c>
      <c r="W110" s="374">
        <v>0</v>
      </c>
      <c r="X110" s="374">
        <v>0</v>
      </c>
      <c r="Y110" s="374">
        <v>0</v>
      </c>
      <c r="Z110" s="374">
        <v>0</v>
      </c>
      <c r="AA110" s="374">
        <v>0</v>
      </c>
      <c r="AB110" s="374">
        <v>0</v>
      </c>
      <c r="AC110" s="374">
        <v>0</v>
      </c>
      <c r="AD110" s="374">
        <v>0</v>
      </c>
      <c r="AE110" s="374">
        <v>0</v>
      </c>
      <c r="AF110" s="374">
        <v>0</v>
      </c>
      <c r="AG110" s="374">
        <v>0</v>
      </c>
      <c r="AH110" s="374">
        <v>0</v>
      </c>
      <c r="AI110" s="374">
        <v>0</v>
      </c>
      <c r="AJ110" s="374">
        <v>0</v>
      </c>
      <c r="AK110" s="374">
        <v>0</v>
      </c>
      <c r="AL110" s="374">
        <v>0</v>
      </c>
      <c r="AM110" s="374">
        <v>0</v>
      </c>
      <c r="AN110" s="374">
        <v>0</v>
      </c>
      <c r="AO110" s="374">
        <v>0</v>
      </c>
      <c r="AP110" s="374">
        <v>0</v>
      </c>
      <c r="AQ110" s="374">
        <v>0</v>
      </c>
      <c r="AR110" s="374">
        <v>0</v>
      </c>
    </row>
    <row r="111" spans="1:44" s="358" customFormat="1" ht="22.5" x14ac:dyDescent="0.2">
      <c r="A111" s="358">
        <v>5</v>
      </c>
      <c r="B111" s="367">
        <f t="shared" si="20"/>
        <v>5</v>
      </c>
      <c r="C111" s="372" t="str">
        <f t="shared" si="20"/>
        <v>Venituri din organizarea evenimentelor sportive</v>
      </c>
      <c r="D111" s="373">
        <f t="shared" si="19"/>
        <v>0</v>
      </c>
      <c r="E111" s="374">
        <v>0</v>
      </c>
      <c r="F111" s="374">
        <v>0</v>
      </c>
      <c r="G111" s="374">
        <v>0</v>
      </c>
      <c r="H111" s="374">
        <v>0</v>
      </c>
      <c r="I111" s="374">
        <v>0</v>
      </c>
      <c r="J111" s="374">
        <v>0</v>
      </c>
      <c r="K111" s="374">
        <v>0</v>
      </c>
      <c r="L111" s="374">
        <v>0</v>
      </c>
      <c r="M111" s="374">
        <v>0</v>
      </c>
      <c r="N111" s="374">
        <v>0</v>
      </c>
      <c r="O111" s="374">
        <v>0</v>
      </c>
      <c r="P111" s="374">
        <v>0</v>
      </c>
      <c r="Q111" s="374">
        <v>0</v>
      </c>
      <c r="R111" s="374">
        <v>0</v>
      </c>
      <c r="S111" s="374">
        <v>0</v>
      </c>
      <c r="T111" s="374">
        <v>0</v>
      </c>
      <c r="U111" s="374">
        <v>0</v>
      </c>
      <c r="V111" s="374">
        <v>0</v>
      </c>
      <c r="W111" s="374">
        <v>0</v>
      </c>
      <c r="X111" s="374">
        <v>0</v>
      </c>
      <c r="Y111" s="374">
        <v>0</v>
      </c>
      <c r="Z111" s="374">
        <v>0</v>
      </c>
      <c r="AA111" s="374">
        <v>0</v>
      </c>
      <c r="AB111" s="374">
        <v>0</v>
      </c>
      <c r="AC111" s="374">
        <v>0</v>
      </c>
      <c r="AD111" s="374">
        <v>0</v>
      </c>
      <c r="AE111" s="374">
        <v>0</v>
      </c>
      <c r="AF111" s="374">
        <v>0</v>
      </c>
      <c r="AG111" s="374">
        <v>0</v>
      </c>
      <c r="AH111" s="374">
        <v>0</v>
      </c>
      <c r="AI111" s="374">
        <v>0</v>
      </c>
      <c r="AJ111" s="374">
        <v>0</v>
      </c>
      <c r="AK111" s="374">
        <v>0</v>
      </c>
      <c r="AL111" s="374">
        <v>0</v>
      </c>
      <c r="AM111" s="374">
        <v>0</v>
      </c>
      <c r="AN111" s="374">
        <v>0</v>
      </c>
      <c r="AO111" s="374">
        <v>0</v>
      </c>
      <c r="AP111" s="374">
        <v>0</v>
      </c>
      <c r="AQ111" s="374">
        <v>0</v>
      </c>
      <c r="AR111" s="374">
        <v>0</v>
      </c>
    </row>
    <row r="112" spans="1:44" s="358" customFormat="1" ht="33.75" x14ac:dyDescent="0.2">
      <c r="A112" s="358">
        <v>6</v>
      </c>
      <c r="B112" s="367">
        <f t="shared" si="20"/>
        <v>6</v>
      </c>
      <c r="C112" s="372" t="str">
        <f t="shared" si="20"/>
        <v>Venituri din valorificarea produselor obținute din activitatea proprie sau anexă</v>
      </c>
      <c r="D112" s="373">
        <f t="shared" si="19"/>
        <v>0</v>
      </c>
      <c r="E112" s="374">
        <v>0</v>
      </c>
      <c r="F112" s="374">
        <v>0</v>
      </c>
      <c r="G112" s="374">
        <v>0</v>
      </c>
      <c r="H112" s="374">
        <v>0</v>
      </c>
      <c r="I112" s="374">
        <v>0</v>
      </c>
      <c r="J112" s="374">
        <v>0</v>
      </c>
      <c r="K112" s="374">
        <v>0</v>
      </c>
      <c r="L112" s="374">
        <v>0</v>
      </c>
      <c r="M112" s="374">
        <v>0</v>
      </c>
      <c r="N112" s="374">
        <v>0</v>
      </c>
      <c r="O112" s="374">
        <v>0</v>
      </c>
      <c r="P112" s="374">
        <v>0</v>
      </c>
      <c r="Q112" s="374">
        <v>0</v>
      </c>
      <c r="R112" s="374">
        <v>0</v>
      </c>
      <c r="S112" s="374">
        <v>0</v>
      </c>
      <c r="T112" s="374">
        <v>0</v>
      </c>
      <c r="U112" s="374">
        <v>0</v>
      </c>
      <c r="V112" s="374">
        <v>0</v>
      </c>
      <c r="W112" s="374">
        <v>0</v>
      </c>
      <c r="X112" s="374">
        <v>0</v>
      </c>
      <c r="Y112" s="374">
        <v>0</v>
      </c>
      <c r="Z112" s="374">
        <v>0</v>
      </c>
      <c r="AA112" s="374">
        <v>0</v>
      </c>
      <c r="AB112" s="374">
        <v>0</v>
      </c>
      <c r="AC112" s="374">
        <v>0</v>
      </c>
      <c r="AD112" s="374">
        <v>0</v>
      </c>
      <c r="AE112" s="374">
        <v>0</v>
      </c>
      <c r="AF112" s="374">
        <v>0</v>
      </c>
      <c r="AG112" s="374">
        <v>0</v>
      </c>
      <c r="AH112" s="374">
        <v>0</v>
      </c>
      <c r="AI112" s="374">
        <v>0</v>
      </c>
      <c r="AJ112" s="374">
        <v>0</v>
      </c>
      <c r="AK112" s="374">
        <v>0</v>
      </c>
      <c r="AL112" s="374">
        <v>0</v>
      </c>
      <c r="AM112" s="374">
        <v>0</v>
      </c>
      <c r="AN112" s="374">
        <v>0</v>
      </c>
      <c r="AO112" s="374">
        <v>0</v>
      </c>
      <c r="AP112" s="374">
        <v>0</v>
      </c>
      <c r="AQ112" s="374">
        <v>0</v>
      </c>
      <c r="AR112" s="374">
        <v>0</v>
      </c>
    </row>
    <row r="113" spans="1:44" s="358" customFormat="1" ht="45" x14ac:dyDescent="0.2">
      <c r="A113" s="358">
        <v>7</v>
      </c>
      <c r="B113" s="367">
        <f t="shared" si="20"/>
        <v>7</v>
      </c>
      <c r="C113" s="372" t="str">
        <f t="shared" si="20"/>
        <v xml:space="preserve">Venituri dini închirieri de spatii pentru evenimente precum concerte, proiecții de filme, gale, conferințe, simpozioane. </v>
      </c>
      <c r="D113" s="373">
        <f t="shared" si="19"/>
        <v>0</v>
      </c>
      <c r="E113" s="374">
        <v>0</v>
      </c>
      <c r="F113" s="374">
        <v>0</v>
      </c>
      <c r="G113" s="374">
        <v>0</v>
      </c>
      <c r="H113" s="374">
        <v>0</v>
      </c>
      <c r="I113" s="374">
        <v>0</v>
      </c>
      <c r="J113" s="374">
        <v>0</v>
      </c>
      <c r="K113" s="374">
        <v>0</v>
      </c>
      <c r="L113" s="374">
        <v>0</v>
      </c>
      <c r="M113" s="374">
        <v>0</v>
      </c>
      <c r="N113" s="374">
        <v>0</v>
      </c>
      <c r="O113" s="374">
        <v>0</v>
      </c>
      <c r="P113" s="374">
        <v>0</v>
      </c>
      <c r="Q113" s="374">
        <v>0</v>
      </c>
      <c r="R113" s="374">
        <v>0</v>
      </c>
      <c r="S113" s="374">
        <v>0</v>
      </c>
      <c r="T113" s="374">
        <v>0</v>
      </c>
      <c r="U113" s="374">
        <v>0</v>
      </c>
      <c r="V113" s="374">
        <v>0</v>
      </c>
      <c r="W113" s="374">
        <v>0</v>
      </c>
      <c r="X113" s="374">
        <v>0</v>
      </c>
      <c r="Y113" s="374">
        <v>0</v>
      </c>
      <c r="Z113" s="374">
        <v>0</v>
      </c>
      <c r="AA113" s="374">
        <v>0</v>
      </c>
      <c r="AB113" s="374">
        <v>0</v>
      </c>
      <c r="AC113" s="374">
        <v>0</v>
      </c>
      <c r="AD113" s="374">
        <v>0</v>
      </c>
      <c r="AE113" s="374">
        <v>0</v>
      </c>
      <c r="AF113" s="374">
        <v>0</v>
      </c>
      <c r="AG113" s="374">
        <v>0</v>
      </c>
      <c r="AH113" s="374">
        <v>0</v>
      </c>
      <c r="AI113" s="374">
        <v>0</v>
      </c>
      <c r="AJ113" s="374">
        <v>0</v>
      </c>
      <c r="AK113" s="374">
        <v>0</v>
      </c>
      <c r="AL113" s="374">
        <v>0</v>
      </c>
      <c r="AM113" s="374">
        <v>0</v>
      </c>
      <c r="AN113" s="374">
        <v>0</v>
      </c>
      <c r="AO113" s="374">
        <v>0</v>
      </c>
      <c r="AP113" s="374">
        <v>0</v>
      </c>
      <c r="AQ113" s="374">
        <v>0</v>
      </c>
      <c r="AR113" s="374">
        <v>0</v>
      </c>
    </row>
    <row r="114" spans="1:44" s="358" customFormat="1" x14ac:dyDescent="0.2">
      <c r="A114" s="358">
        <v>8</v>
      </c>
      <c r="B114" s="367">
        <f t="shared" si="20"/>
        <v>8</v>
      </c>
      <c r="C114" s="372" t="str">
        <f t="shared" si="20"/>
        <v>Venituri din inchirieri de spatii</v>
      </c>
      <c r="D114" s="373">
        <f t="shared" si="19"/>
        <v>0</v>
      </c>
      <c r="E114" s="374">
        <v>0</v>
      </c>
      <c r="F114" s="374">
        <v>0</v>
      </c>
      <c r="G114" s="374">
        <v>0</v>
      </c>
      <c r="H114" s="374">
        <v>0</v>
      </c>
      <c r="I114" s="374">
        <v>0</v>
      </c>
      <c r="J114" s="374">
        <v>0</v>
      </c>
      <c r="K114" s="374">
        <v>0</v>
      </c>
      <c r="L114" s="374">
        <v>0</v>
      </c>
      <c r="M114" s="374">
        <v>0</v>
      </c>
      <c r="N114" s="374">
        <v>0</v>
      </c>
      <c r="O114" s="374">
        <v>0</v>
      </c>
      <c r="P114" s="374">
        <v>0</v>
      </c>
      <c r="Q114" s="374">
        <v>0</v>
      </c>
      <c r="R114" s="374">
        <v>0</v>
      </c>
      <c r="S114" s="374">
        <v>0</v>
      </c>
      <c r="T114" s="374">
        <v>0</v>
      </c>
      <c r="U114" s="374">
        <v>0</v>
      </c>
      <c r="V114" s="374">
        <v>0</v>
      </c>
      <c r="W114" s="374">
        <v>0</v>
      </c>
      <c r="X114" s="374">
        <v>0</v>
      </c>
      <c r="Y114" s="374">
        <v>0</v>
      </c>
      <c r="Z114" s="374">
        <v>0</v>
      </c>
      <c r="AA114" s="374">
        <v>0</v>
      </c>
      <c r="AB114" s="374">
        <v>0</v>
      </c>
      <c r="AC114" s="374">
        <v>0</v>
      </c>
      <c r="AD114" s="374">
        <v>0</v>
      </c>
      <c r="AE114" s="374">
        <v>0</v>
      </c>
      <c r="AF114" s="374">
        <v>0</v>
      </c>
      <c r="AG114" s="374">
        <v>0</v>
      </c>
      <c r="AH114" s="374">
        <v>0</v>
      </c>
      <c r="AI114" s="374">
        <v>0</v>
      </c>
      <c r="AJ114" s="374">
        <v>0</v>
      </c>
      <c r="AK114" s="374">
        <v>0</v>
      </c>
      <c r="AL114" s="374">
        <v>0</v>
      </c>
      <c r="AM114" s="374">
        <v>0</v>
      </c>
      <c r="AN114" s="374">
        <v>0</v>
      </c>
      <c r="AO114" s="374">
        <v>0</v>
      </c>
      <c r="AP114" s="374">
        <v>0</v>
      </c>
      <c r="AQ114" s="374">
        <v>0</v>
      </c>
      <c r="AR114" s="374">
        <v>0</v>
      </c>
    </row>
    <row r="115" spans="1:44" s="358" customFormat="1" ht="22.5" x14ac:dyDescent="0.2">
      <c r="A115" s="358">
        <v>9</v>
      </c>
      <c r="B115" s="367">
        <f t="shared" si="20"/>
        <v>9</v>
      </c>
      <c r="C115" s="372" t="str">
        <f t="shared" si="20"/>
        <v>Venituri din concesiuninea spatiilor adiacente</v>
      </c>
      <c r="D115" s="373">
        <f t="shared" si="19"/>
        <v>0</v>
      </c>
      <c r="E115" s="374">
        <v>0</v>
      </c>
      <c r="F115" s="374">
        <v>0</v>
      </c>
      <c r="G115" s="374">
        <v>0</v>
      </c>
      <c r="H115" s="374">
        <v>0</v>
      </c>
      <c r="I115" s="374">
        <v>0</v>
      </c>
      <c r="J115" s="374">
        <v>0</v>
      </c>
      <c r="K115" s="374">
        <v>0</v>
      </c>
      <c r="L115" s="374">
        <v>0</v>
      </c>
      <c r="M115" s="374">
        <v>0</v>
      </c>
      <c r="N115" s="374">
        <v>0</v>
      </c>
      <c r="O115" s="374">
        <v>0</v>
      </c>
      <c r="P115" s="374">
        <v>0</v>
      </c>
      <c r="Q115" s="374">
        <v>0</v>
      </c>
      <c r="R115" s="374">
        <v>0</v>
      </c>
      <c r="S115" s="374">
        <v>0</v>
      </c>
      <c r="T115" s="374">
        <v>0</v>
      </c>
      <c r="U115" s="374">
        <v>0</v>
      </c>
      <c r="V115" s="374">
        <v>0</v>
      </c>
      <c r="W115" s="374">
        <v>0</v>
      </c>
      <c r="X115" s="374">
        <v>0</v>
      </c>
      <c r="Y115" s="374">
        <v>0</v>
      </c>
      <c r="Z115" s="374">
        <v>0</v>
      </c>
      <c r="AA115" s="374">
        <v>0</v>
      </c>
      <c r="AB115" s="374">
        <v>0</v>
      </c>
      <c r="AC115" s="374">
        <v>0</v>
      </c>
      <c r="AD115" s="374">
        <v>0</v>
      </c>
      <c r="AE115" s="374">
        <v>0</v>
      </c>
      <c r="AF115" s="374">
        <v>0</v>
      </c>
      <c r="AG115" s="374">
        <v>0</v>
      </c>
      <c r="AH115" s="374">
        <v>0</v>
      </c>
      <c r="AI115" s="374">
        <v>0</v>
      </c>
      <c r="AJ115" s="374">
        <v>0</v>
      </c>
      <c r="AK115" s="374">
        <v>0</v>
      </c>
      <c r="AL115" s="374">
        <v>0</v>
      </c>
      <c r="AM115" s="374">
        <v>0</v>
      </c>
      <c r="AN115" s="374">
        <v>0</v>
      </c>
      <c r="AO115" s="374">
        <v>0</v>
      </c>
      <c r="AP115" s="374">
        <v>0</v>
      </c>
      <c r="AQ115" s="374">
        <v>0</v>
      </c>
      <c r="AR115" s="374">
        <v>0</v>
      </c>
    </row>
    <row r="116" spans="1:44" s="358" customFormat="1" ht="22.5" x14ac:dyDescent="0.2">
      <c r="A116" s="358">
        <v>10</v>
      </c>
      <c r="B116" s="367">
        <f t="shared" si="20"/>
        <v>10</v>
      </c>
      <c r="C116" s="372" t="str">
        <f t="shared" si="20"/>
        <v xml:space="preserve">Venituri din productia realizata pentru scopuri proprii si capitalizata </v>
      </c>
      <c r="D116" s="373">
        <f t="shared" si="19"/>
        <v>0</v>
      </c>
      <c r="E116" s="374">
        <v>0</v>
      </c>
      <c r="F116" s="374">
        <v>0</v>
      </c>
      <c r="G116" s="374">
        <v>0</v>
      </c>
      <c r="H116" s="374">
        <v>0</v>
      </c>
      <c r="I116" s="374">
        <v>0</v>
      </c>
      <c r="J116" s="374">
        <v>0</v>
      </c>
      <c r="K116" s="374">
        <v>0</v>
      </c>
      <c r="L116" s="374">
        <v>0</v>
      </c>
      <c r="M116" s="374">
        <v>0</v>
      </c>
      <c r="N116" s="374">
        <v>0</v>
      </c>
      <c r="O116" s="374">
        <v>0</v>
      </c>
      <c r="P116" s="374">
        <v>0</v>
      </c>
      <c r="Q116" s="374">
        <v>0</v>
      </c>
      <c r="R116" s="374">
        <v>0</v>
      </c>
      <c r="S116" s="374">
        <v>0</v>
      </c>
      <c r="T116" s="374">
        <v>0</v>
      </c>
      <c r="U116" s="374">
        <v>0</v>
      </c>
      <c r="V116" s="374">
        <v>0</v>
      </c>
      <c r="W116" s="374">
        <v>0</v>
      </c>
      <c r="X116" s="374">
        <v>0</v>
      </c>
      <c r="Y116" s="374">
        <v>0</v>
      </c>
      <c r="Z116" s="374">
        <v>0</v>
      </c>
      <c r="AA116" s="374">
        <v>0</v>
      </c>
      <c r="AB116" s="374">
        <v>0</v>
      </c>
      <c r="AC116" s="374">
        <v>0</v>
      </c>
      <c r="AD116" s="374">
        <v>0</v>
      </c>
      <c r="AE116" s="374">
        <v>0</v>
      </c>
      <c r="AF116" s="374">
        <v>0</v>
      </c>
      <c r="AG116" s="374">
        <v>0</v>
      </c>
      <c r="AH116" s="374">
        <v>0</v>
      </c>
      <c r="AI116" s="374">
        <v>0</v>
      </c>
      <c r="AJ116" s="374">
        <v>0</v>
      </c>
      <c r="AK116" s="374">
        <v>0</v>
      </c>
      <c r="AL116" s="374">
        <v>0</v>
      </c>
      <c r="AM116" s="374">
        <v>0</v>
      </c>
      <c r="AN116" s="374">
        <v>0</v>
      </c>
      <c r="AO116" s="374">
        <v>0</v>
      </c>
      <c r="AP116" s="374">
        <v>0</v>
      </c>
      <c r="AQ116" s="374">
        <v>0</v>
      </c>
      <c r="AR116" s="374">
        <v>0</v>
      </c>
    </row>
    <row r="117" spans="1:44" s="358" customFormat="1" ht="18" customHeight="1" x14ac:dyDescent="0.2">
      <c r="A117" s="358">
        <v>11</v>
      </c>
      <c r="B117" s="367">
        <f t="shared" si="20"/>
        <v>11</v>
      </c>
      <c r="C117" s="372" t="str">
        <f t="shared" si="20"/>
        <v xml:space="preserve">Venituri din subventii de exploatare  </v>
      </c>
      <c r="D117" s="373">
        <f>SUM(E117:AR117)</f>
        <v>0</v>
      </c>
      <c r="E117" s="374">
        <v>0</v>
      </c>
      <c r="F117" s="374">
        <v>0</v>
      </c>
      <c r="G117" s="374">
        <v>0</v>
      </c>
      <c r="H117" s="374">
        <v>0</v>
      </c>
      <c r="I117" s="374">
        <v>0</v>
      </c>
      <c r="J117" s="374">
        <v>0</v>
      </c>
      <c r="K117" s="374">
        <v>0</v>
      </c>
      <c r="L117" s="374">
        <v>0</v>
      </c>
      <c r="M117" s="374">
        <v>0</v>
      </c>
      <c r="N117" s="374">
        <v>0</v>
      </c>
      <c r="O117" s="374">
        <v>0</v>
      </c>
      <c r="P117" s="374">
        <v>0</v>
      </c>
      <c r="Q117" s="374">
        <v>0</v>
      </c>
      <c r="R117" s="374">
        <v>0</v>
      </c>
      <c r="S117" s="374">
        <v>0</v>
      </c>
      <c r="T117" s="374">
        <v>0</v>
      </c>
      <c r="U117" s="374">
        <v>0</v>
      </c>
      <c r="V117" s="374">
        <v>0</v>
      </c>
      <c r="W117" s="374">
        <v>0</v>
      </c>
      <c r="X117" s="374">
        <v>0</v>
      </c>
      <c r="Y117" s="374">
        <v>0</v>
      </c>
      <c r="Z117" s="374">
        <v>0</v>
      </c>
      <c r="AA117" s="374">
        <v>0</v>
      </c>
      <c r="AB117" s="374">
        <v>0</v>
      </c>
      <c r="AC117" s="374">
        <v>0</v>
      </c>
      <c r="AD117" s="374">
        <v>0</v>
      </c>
      <c r="AE117" s="374">
        <v>0</v>
      </c>
      <c r="AF117" s="374">
        <v>0</v>
      </c>
      <c r="AG117" s="374">
        <v>0</v>
      </c>
      <c r="AH117" s="374">
        <v>0</v>
      </c>
      <c r="AI117" s="374">
        <v>0</v>
      </c>
      <c r="AJ117" s="374">
        <v>0</v>
      </c>
      <c r="AK117" s="374">
        <v>0</v>
      </c>
      <c r="AL117" s="374">
        <v>0</v>
      </c>
      <c r="AM117" s="374">
        <v>0</v>
      </c>
      <c r="AN117" s="374">
        <v>0</v>
      </c>
      <c r="AO117" s="374">
        <v>0</v>
      </c>
      <c r="AP117" s="374">
        <v>0</v>
      </c>
      <c r="AQ117" s="374">
        <v>0</v>
      </c>
      <c r="AR117" s="374">
        <v>0</v>
      </c>
    </row>
    <row r="118" spans="1:44" s="358" customFormat="1" ht="22.5" x14ac:dyDescent="0.2">
      <c r="A118" s="358">
        <v>12</v>
      </c>
      <c r="B118" s="367">
        <f t="shared" si="20"/>
        <v>12</v>
      </c>
      <c r="C118" s="372" t="str">
        <f t="shared" si="20"/>
        <v xml:space="preserve">Venituri din subventii pentru investitii </v>
      </c>
      <c r="D118" s="373">
        <f t="shared" ref="D118:D177" si="21">SUM(E118:AR118)</f>
        <v>0</v>
      </c>
      <c r="E118" s="374">
        <v>0</v>
      </c>
      <c r="F118" s="374">
        <v>0</v>
      </c>
      <c r="G118" s="374">
        <v>0</v>
      </c>
      <c r="H118" s="374">
        <v>0</v>
      </c>
      <c r="I118" s="374">
        <v>0</v>
      </c>
      <c r="J118" s="374">
        <v>0</v>
      </c>
      <c r="K118" s="374">
        <v>0</v>
      </c>
      <c r="L118" s="374">
        <v>0</v>
      </c>
      <c r="M118" s="374">
        <v>0</v>
      </c>
      <c r="N118" s="374">
        <v>0</v>
      </c>
      <c r="O118" s="374">
        <v>0</v>
      </c>
      <c r="P118" s="374">
        <v>0</v>
      </c>
      <c r="Q118" s="374">
        <v>0</v>
      </c>
      <c r="R118" s="374">
        <v>0</v>
      </c>
      <c r="S118" s="374">
        <v>0</v>
      </c>
      <c r="T118" s="374">
        <v>0</v>
      </c>
      <c r="U118" s="374">
        <v>0</v>
      </c>
      <c r="V118" s="374">
        <v>0</v>
      </c>
      <c r="W118" s="374">
        <v>0</v>
      </c>
      <c r="X118" s="374">
        <v>0</v>
      </c>
      <c r="Y118" s="374">
        <v>0</v>
      </c>
      <c r="Z118" s="374">
        <v>0</v>
      </c>
      <c r="AA118" s="374">
        <v>0</v>
      </c>
      <c r="AB118" s="374">
        <v>0</v>
      </c>
      <c r="AC118" s="374">
        <v>0</v>
      </c>
      <c r="AD118" s="374">
        <v>0</v>
      </c>
      <c r="AE118" s="374">
        <v>0</v>
      </c>
      <c r="AF118" s="374">
        <v>0</v>
      </c>
      <c r="AG118" s="374">
        <v>0</v>
      </c>
      <c r="AH118" s="374">
        <v>0</v>
      </c>
      <c r="AI118" s="374">
        <v>0</v>
      </c>
      <c r="AJ118" s="374">
        <v>0</v>
      </c>
      <c r="AK118" s="374">
        <v>0</v>
      </c>
      <c r="AL118" s="374">
        <v>0</v>
      </c>
      <c r="AM118" s="374">
        <v>0</v>
      </c>
      <c r="AN118" s="374">
        <v>0</v>
      </c>
      <c r="AO118" s="374">
        <v>0</v>
      </c>
      <c r="AP118" s="374">
        <v>0</v>
      </c>
      <c r="AQ118" s="374">
        <v>0</v>
      </c>
      <c r="AR118" s="374">
        <v>0</v>
      </c>
    </row>
    <row r="119" spans="1:44" s="358" customFormat="1" x14ac:dyDescent="0.2">
      <c r="A119" s="358">
        <v>13</v>
      </c>
      <c r="B119" s="367">
        <f t="shared" si="20"/>
        <v>13</v>
      </c>
      <c r="C119" s="372" t="str">
        <f t="shared" si="20"/>
        <v xml:space="preserve">Venituri din alte activitati </v>
      </c>
      <c r="D119" s="373">
        <f t="shared" si="21"/>
        <v>0</v>
      </c>
      <c r="E119" s="374">
        <v>0</v>
      </c>
      <c r="F119" s="374">
        <v>0</v>
      </c>
      <c r="G119" s="374">
        <v>0</v>
      </c>
      <c r="H119" s="374">
        <v>0</v>
      </c>
      <c r="I119" s="374">
        <v>0</v>
      </c>
      <c r="J119" s="374">
        <v>0</v>
      </c>
      <c r="K119" s="374">
        <v>0</v>
      </c>
      <c r="L119" s="374">
        <v>0</v>
      </c>
      <c r="M119" s="374">
        <v>0</v>
      </c>
      <c r="N119" s="374">
        <v>0</v>
      </c>
      <c r="O119" s="374">
        <v>0</v>
      </c>
      <c r="P119" s="374">
        <v>0</v>
      </c>
      <c r="Q119" s="374">
        <v>0</v>
      </c>
      <c r="R119" s="374">
        <v>0</v>
      </c>
      <c r="S119" s="374">
        <v>0</v>
      </c>
      <c r="T119" s="374">
        <v>0</v>
      </c>
      <c r="U119" s="374">
        <v>0</v>
      </c>
      <c r="V119" s="374">
        <v>0</v>
      </c>
      <c r="W119" s="374">
        <v>0</v>
      </c>
      <c r="X119" s="374">
        <v>0</v>
      </c>
      <c r="Y119" s="374">
        <v>0</v>
      </c>
      <c r="Z119" s="374">
        <v>0</v>
      </c>
      <c r="AA119" s="374">
        <v>0</v>
      </c>
      <c r="AB119" s="374">
        <v>0</v>
      </c>
      <c r="AC119" s="374">
        <v>0</v>
      </c>
      <c r="AD119" s="374">
        <v>0</v>
      </c>
      <c r="AE119" s="374">
        <v>0</v>
      </c>
      <c r="AF119" s="374">
        <v>0</v>
      </c>
      <c r="AG119" s="374">
        <v>0</v>
      </c>
      <c r="AH119" s="374">
        <v>0</v>
      </c>
      <c r="AI119" s="374">
        <v>0</v>
      </c>
      <c r="AJ119" s="374">
        <v>0</v>
      </c>
      <c r="AK119" s="374">
        <v>0</v>
      </c>
      <c r="AL119" s="374">
        <v>0</v>
      </c>
      <c r="AM119" s="374">
        <v>0</v>
      </c>
      <c r="AN119" s="374">
        <v>0</v>
      </c>
      <c r="AO119" s="374">
        <v>0</v>
      </c>
      <c r="AP119" s="374">
        <v>0</v>
      </c>
      <c r="AQ119" s="374">
        <v>0</v>
      </c>
      <c r="AR119" s="374">
        <v>0</v>
      </c>
    </row>
    <row r="120" spans="1:44" s="358" customFormat="1" x14ac:dyDescent="0.2">
      <c r="A120" s="358">
        <v>14</v>
      </c>
      <c r="B120" s="367">
        <f t="shared" si="20"/>
        <v>14</v>
      </c>
      <c r="C120" s="372" t="str">
        <f t="shared" si="20"/>
        <v xml:space="preserve">Alte venituri din exploatare </v>
      </c>
      <c r="D120" s="373">
        <f t="shared" si="21"/>
        <v>0</v>
      </c>
      <c r="E120" s="374">
        <v>0</v>
      </c>
      <c r="F120" s="374">
        <v>0</v>
      </c>
      <c r="G120" s="374">
        <v>0</v>
      </c>
      <c r="H120" s="374">
        <v>0</v>
      </c>
      <c r="I120" s="374">
        <v>0</v>
      </c>
      <c r="J120" s="374">
        <v>0</v>
      </c>
      <c r="K120" s="374">
        <v>0</v>
      </c>
      <c r="L120" s="374">
        <v>0</v>
      </c>
      <c r="M120" s="374">
        <v>0</v>
      </c>
      <c r="N120" s="374">
        <v>0</v>
      </c>
      <c r="O120" s="374">
        <v>0</v>
      </c>
      <c r="P120" s="374">
        <v>0</v>
      </c>
      <c r="Q120" s="374">
        <v>0</v>
      </c>
      <c r="R120" s="374">
        <v>0</v>
      </c>
      <c r="S120" s="374">
        <v>0</v>
      </c>
      <c r="T120" s="374">
        <v>0</v>
      </c>
      <c r="U120" s="374">
        <v>0</v>
      </c>
      <c r="V120" s="374">
        <v>0</v>
      </c>
      <c r="W120" s="374">
        <v>0</v>
      </c>
      <c r="X120" s="374">
        <v>0</v>
      </c>
      <c r="Y120" s="374">
        <v>0</v>
      </c>
      <c r="Z120" s="374">
        <v>0</v>
      </c>
      <c r="AA120" s="374">
        <v>0</v>
      </c>
      <c r="AB120" s="374">
        <v>0</v>
      </c>
      <c r="AC120" s="374">
        <v>0</v>
      </c>
      <c r="AD120" s="374">
        <v>0</v>
      </c>
      <c r="AE120" s="374">
        <v>0</v>
      </c>
      <c r="AF120" s="374">
        <v>0</v>
      </c>
      <c r="AG120" s="374">
        <v>0</v>
      </c>
      <c r="AH120" s="374">
        <v>0</v>
      </c>
      <c r="AI120" s="374">
        <v>0</v>
      </c>
      <c r="AJ120" s="374">
        <v>0</v>
      </c>
      <c r="AK120" s="374">
        <v>0</v>
      </c>
      <c r="AL120" s="374">
        <v>0</v>
      </c>
      <c r="AM120" s="374">
        <v>0</v>
      </c>
      <c r="AN120" s="374">
        <v>0</v>
      </c>
      <c r="AO120" s="374">
        <v>0</v>
      </c>
      <c r="AP120" s="374">
        <v>0</v>
      </c>
      <c r="AQ120" s="374">
        <v>0</v>
      </c>
      <c r="AR120" s="374">
        <v>0</v>
      </c>
    </row>
    <row r="121" spans="1:44" s="358" customFormat="1" x14ac:dyDescent="0.2">
      <c r="A121" s="358">
        <v>15</v>
      </c>
      <c r="B121" s="367">
        <f t="shared" si="20"/>
        <v>15</v>
      </c>
      <c r="C121" s="372" t="str">
        <f t="shared" si="20"/>
        <v>Venituri din studii și cercetări</v>
      </c>
      <c r="D121" s="373">
        <f t="shared" si="21"/>
        <v>0</v>
      </c>
      <c r="E121" s="374">
        <v>0</v>
      </c>
      <c r="F121" s="374">
        <v>0</v>
      </c>
      <c r="G121" s="374">
        <v>0</v>
      </c>
      <c r="H121" s="374">
        <v>0</v>
      </c>
      <c r="I121" s="374">
        <v>0</v>
      </c>
      <c r="J121" s="374">
        <v>0</v>
      </c>
      <c r="K121" s="374">
        <v>0</v>
      </c>
      <c r="L121" s="374">
        <v>0</v>
      </c>
      <c r="M121" s="374">
        <v>0</v>
      </c>
      <c r="N121" s="374">
        <v>0</v>
      </c>
      <c r="O121" s="374">
        <v>0</v>
      </c>
      <c r="P121" s="374">
        <v>0</v>
      </c>
      <c r="Q121" s="374">
        <v>0</v>
      </c>
      <c r="R121" s="374">
        <v>0</v>
      </c>
      <c r="S121" s="374">
        <v>0</v>
      </c>
      <c r="T121" s="374">
        <v>0</v>
      </c>
      <c r="U121" s="374">
        <v>0</v>
      </c>
      <c r="V121" s="374">
        <v>0</v>
      </c>
      <c r="W121" s="374">
        <v>0</v>
      </c>
      <c r="X121" s="374">
        <v>0</v>
      </c>
      <c r="Y121" s="374">
        <v>0</v>
      </c>
      <c r="Z121" s="374">
        <v>0</v>
      </c>
      <c r="AA121" s="374">
        <v>0</v>
      </c>
      <c r="AB121" s="374">
        <v>0</v>
      </c>
      <c r="AC121" s="374">
        <v>0</v>
      </c>
      <c r="AD121" s="374">
        <v>0</v>
      </c>
      <c r="AE121" s="374">
        <v>0</v>
      </c>
      <c r="AF121" s="374">
        <v>0</v>
      </c>
      <c r="AG121" s="374">
        <v>0</v>
      </c>
      <c r="AH121" s="374">
        <v>0</v>
      </c>
      <c r="AI121" s="374">
        <v>0</v>
      </c>
      <c r="AJ121" s="374">
        <v>0</v>
      </c>
      <c r="AK121" s="374">
        <v>0</v>
      </c>
      <c r="AL121" s="374">
        <v>0</v>
      </c>
      <c r="AM121" s="374">
        <v>0</v>
      </c>
      <c r="AN121" s="374">
        <v>0</v>
      </c>
      <c r="AO121" s="374">
        <v>0</v>
      </c>
      <c r="AP121" s="374">
        <v>0</v>
      </c>
      <c r="AQ121" s="374">
        <v>0</v>
      </c>
      <c r="AR121" s="374">
        <v>0</v>
      </c>
    </row>
    <row r="122" spans="1:44" s="358" customFormat="1" ht="22.5" x14ac:dyDescent="0.2">
      <c r="B122" s="367">
        <f t="shared" si="20"/>
        <v>16</v>
      </c>
      <c r="C122" s="372" t="str">
        <f t="shared" si="20"/>
        <v xml:space="preserve">Alte venituri obtinute prin valorificarea activitatii </v>
      </c>
      <c r="D122" s="373"/>
      <c r="E122" s="374">
        <v>0</v>
      </c>
      <c r="F122" s="374">
        <v>0</v>
      </c>
      <c r="G122" s="374">
        <v>0</v>
      </c>
      <c r="H122" s="374">
        <v>0</v>
      </c>
      <c r="I122" s="374">
        <v>0</v>
      </c>
      <c r="J122" s="374">
        <v>0</v>
      </c>
      <c r="K122" s="374">
        <v>0</v>
      </c>
      <c r="L122" s="374">
        <v>0</v>
      </c>
      <c r="M122" s="374">
        <v>0</v>
      </c>
      <c r="N122" s="374">
        <v>0</v>
      </c>
      <c r="O122" s="374">
        <v>0</v>
      </c>
      <c r="P122" s="374">
        <v>0</v>
      </c>
      <c r="Q122" s="374">
        <v>0</v>
      </c>
      <c r="R122" s="374">
        <v>0</v>
      </c>
      <c r="S122" s="374">
        <v>0</v>
      </c>
      <c r="T122" s="374">
        <v>0</v>
      </c>
      <c r="U122" s="374">
        <v>0</v>
      </c>
      <c r="V122" s="374">
        <v>0</v>
      </c>
      <c r="W122" s="374">
        <v>0</v>
      </c>
      <c r="X122" s="374">
        <v>0</v>
      </c>
      <c r="Y122" s="374">
        <v>0</v>
      </c>
      <c r="Z122" s="374">
        <v>0</v>
      </c>
      <c r="AA122" s="374">
        <v>0</v>
      </c>
      <c r="AB122" s="374">
        <v>0</v>
      </c>
      <c r="AC122" s="374">
        <v>0</v>
      </c>
      <c r="AD122" s="374">
        <v>0</v>
      </c>
      <c r="AE122" s="374">
        <v>0</v>
      </c>
      <c r="AF122" s="374">
        <v>0</v>
      </c>
      <c r="AG122" s="374">
        <v>0</v>
      </c>
      <c r="AH122" s="374">
        <v>0</v>
      </c>
      <c r="AI122" s="374">
        <v>0</v>
      </c>
      <c r="AJ122" s="374">
        <v>0</v>
      </c>
      <c r="AK122" s="374">
        <v>0</v>
      </c>
      <c r="AL122" s="374">
        <v>0</v>
      </c>
      <c r="AM122" s="374">
        <v>0</v>
      </c>
      <c r="AN122" s="374">
        <v>0</v>
      </c>
      <c r="AO122" s="374">
        <v>0</v>
      </c>
      <c r="AP122" s="374">
        <v>0</v>
      </c>
      <c r="AQ122" s="374">
        <v>0</v>
      </c>
      <c r="AR122" s="374">
        <v>0</v>
      </c>
    </row>
    <row r="123" spans="1:44" s="358" customFormat="1" x14ac:dyDescent="0.2">
      <c r="B123" s="367">
        <f t="shared" si="20"/>
        <v>17</v>
      </c>
      <c r="C123" s="372" t="str">
        <f t="shared" si="20"/>
        <v xml:space="preserve">Venituri din vanzari produse </v>
      </c>
      <c r="D123" s="373"/>
      <c r="E123" s="374">
        <v>0</v>
      </c>
      <c r="F123" s="374">
        <v>0</v>
      </c>
      <c r="G123" s="374">
        <v>0</v>
      </c>
      <c r="H123" s="374">
        <v>0</v>
      </c>
      <c r="I123" s="374">
        <v>0</v>
      </c>
      <c r="J123" s="374">
        <v>0</v>
      </c>
      <c r="K123" s="374">
        <v>0</v>
      </c>
      <c r="L123" s="374">
        <v>0</v>
      </c>
      <c r="M123" s="374">
        <v>0</v>
      </c>
      <c r="N123" s="374">
        <v>0</v>
      </c>
      <c r="O123" s="374">
        <v>0</v>
      </c>
      <c r="P123" s="374">
        <v>0</v>
      </c>
      <c r="Q123" s="374">
        <v>0</v>
      </c>
      <c r="R123" s="374">
        <v>0</v>
      </c>
      <c r="S123" s="374">
        <v>0</v>
      </c>
      <c r="T123" s="374">
        <v>0</v>
      </c>
      <c r="U123" s="374">
        <v>0</v>
      </c>
      <c r="V123" s="374">
        <v>0</v>
      </c>
      <c r="W123" s="374">
        <v>0</v>
      </c>
      <c r="X123" s="374">
        <v>0</v>
      </c>
      <c r="Y123" s="374">
        <v>0</v>
      </c>
      <c r="Z123" s="374">
        <v>0</v>
      </c>
      <c r="AA123" s="374">
        <v>0</v>
      </c>
      <c r="AB123" s="374">
        <v>0</v>
      </c>
      <c r="AC123" s="374">
        <v>0</v>
      </c>
      <c r="AD123" s="374">
        <v>0</v>
      </c>
      <c r="AE123" s="374">
        <v>0</v>
      </c>
      <c r="AF123" s="374">
        <v>0</v>
      </c>
      <c r="AG123" s="374">
        <v>0</v>
      </c>
      <c r="AH123" s="374">
        <v>0</v>
      </c>
      <c r="AI123" s="374">
        <v>0</v>
      </c>
      <c r="AJ123" s="374">
        <v>0</v>
      </c>
      <c r="AK123" s="374">
        <v>0</v>
      </c>
      <c r="AL123" s="374">
        <v>0</v>
      </c>
      <c r="AM123" s="374">
        <v>0</v>
      </c>
      <c r="AN123" s="374">
        <v>0</v>
      </c>
      <c r="AO123" s="374">
        <v>0</v>
      </c>
      <c r="AP123" s="374">
        <v>0</v>
      </c>
      <c r="AQ123" s="374">
        <v>0</v>
      </c>
      <c r="AR123" s="374">
        <v>0</v>
      </c>
    </row>
    <row r="124" spans="1:44" s="358" customFormat="1" x14ac:dyDescent="0.2">
      <c r="B124" s="367">
        <f t="shared" ref="B124:C139" si="22">B26</f>
        <v>18</v>
      </c>
      <c r="C124" s="372" t="str">
        <f t="shared" si="22"/>
        <v xml:space="preserve">Venituri din prestari servicii </v>
      </c>
      <c r="D124" s="373"/>
      <c r="E124" s="374">
        <v>0</v>
      </c>
      <c r="F124" s="374">
        <v>0</v>
      </c>
      <c r="G124" s="374">
        <v>0</v>
      </c>
      <c r="H124" s="374">
        <v>0</v>
      </c>
      <c r="I124" s="374">
        <v>0</v>
      </c>
      <c r="J124" s="374">
        <v>0</v>
      </c>
      <c r="K124" s="374">
        <v>0</v>
      </c>
      <c r="L124" s="374">
        <v>0</v>
      </c>
      <c r="M124" s="374">
        <v>0</v>
      </c>
      <c r="N124" s="374">
        <v>0</v>
      </c>
      <c r="O124" s="374">
        <v>0</v>
      </c>
      <c r="P124" s="374">
        <v>0</v>
      </c>
      <c r="Q124" s="374">
        <v>0</v>
      </c>
      <c r="R124" s="374">
        <v>0</v>
      </c>
      <c r="S124" s="374">
        <v>0</v>
      </c>
      <c r="T124" s="374">
        <v>0</v>
      </c>
      <c r="U124" s="374">
        <v>0</v>
      </c>
      <c r="V124" s="374">
        <v>0</v>
      </c>
      <c r="W124" s="374">
        <v>0</v>
      </c>
      <c r="X124" s="374">
        <v>0</v>
      </c>
      <c r="Y124" s="374">
        <v>0</v>
      </c>
      <c r="Z124" s="374">
        <v>0</v>
      </c>
      <c r="AA124" s="374">
        <v>0</v>
      </c>
      <c r="AB124" s="374">
        <v>0</v>
      </c>
      <c r="AC124" s="374">
        <v>0</v>
      </c>
      <c r="AD124" s="374">
        <v>0</v>
      </c>
      <c r="AE124" s="374">
        <v>0</v>
      </c>
      <c r="AF124" s="374">
        <v>0</v>
      </c>
      <c r="AG124" s="374">
        <v>0</v>
      </c>
      <c r="AH124" s="374">
        <v>0</v>
      </c>
      <c r="AI124" s="374">
        <v>0</v>
      </c>
      <c r="AJ124" s="374">
        <v>0</v>
      </c>
      <c r="AK124" s="374">
        <v>0</v>
      </c>
      <c r="AL124" s="374">
        <v>0</v>
      </c>
      <c r="AM124" s="374">
        <v>0</v>
      </c>
      <c r="AN124" s="374">
        <v>0</v>
      </c>
      <c r="AO124" s="374">
        <v>0</v>
      </c>
      <c r="AP124" s="374">
        <v>0</v>
      </c>
      <c r="AQ124" s="374">
        <v>0</v>
      </c>
      <c r="AR124" s="374">
        <v>0</v>
      </c>
    </row>
    <row r="125" spans="1:44" s="358" customFormat="1" x14ac:dyDescent="0.2">
      <c r="B125" s="367">
        <f t="shared" si="22"/>
        <v>19</v>
      </c>
      <c r="C125" s="372" t="str">
        <f t="shared" si="22"/>
        <v xml:space="preserve">Venituri din vanzari marfuri </v>
      </c>
      <c r="D125" s="373"/>
      <c r="E125" s="374">
        <v>0</v>
      </c>
      <c r="F125" s="374">
        <v>0</v>
      </c>
      <c r="G125" s="374">
        <v>0</v>
      </c>
      <c r="H125" s="374">
        <v>0</v>
      </c>
      <c r="I125" s="374">
        <v>0</v>
      </c>
      <c r="J125" s="374">
        <v>0</v>
      </c>
      <c r="K125" s="374">
        <v>0</v>
      </c>
      <c r="L125" s="374">
        <v>0</v>
      </c>
      <c r="M125" s="374">
        <v>0</v>
      </c>
      <c r="N125" s="374">
        <v>0</v>
      </c>
      <c r="O125" s="374">
        <v>0</v>
      </c>
      <c r="P125" s="374">
        <v>0</v>
      </c>
      <c r="Q125" s="374">
        <v>0</v>
      </c>
      <c r="R125" s="374">
        <v>0</v>
      </c>
      <c r="S125" s="374">
        <v>0</v>
      </c>
      <c r="T125" s="374">
        <v>0</v>
      </c>
      <c r="U125" s="374">
        <v>0</v>
      </c>
      <c r="V125" s="374">
        <v>0</v>
      </c>
      <c r="W125" s="374">
        <v>0</v>
      </c>
      <c r="X125" s="374">
        <v>0</v>
      </c>
      <c r="Y125" s="374">
        <v>0</v>
      </c>
      <c r="Z125" s="374">
        <v>0</v>
      </c>
      <c r="AA125" s="374">
        <v>0</v>
      </c>
      <c r="AB125" s="374">
        <v>0</v>
      </c>
      <c r="AC125" s="374">
        <v>0</v>
      </c>
      <c r="AD125" s="374">
        <v>0</v>
      </c>
      <c r="AE125" s="374">
        <v>0</v>
      </c>
      <c r="AF125" s="374">
        <v>0</v>
      </c>
      <c r="AG125" s="374">
        <v>0</v>
      </c>
      <c r="AH125" s="374">
        <v>0</v>
      </c>
      <c r="AI125" s="374">
        <v>0</v>
      </c>
      <c r="AJ125" s="374">
        <v>0</v>
      </c>
      <c r="AK125" s="374">
        <v>0</v>
      </c>
      <c r="AL125" s="374">
        <v>0</v>
      </c>
      <c r="AM125" s="374">
        <v>0</v>
      </c>
      <c r="AN125" s="374">
        <v>0</v>
      </c>
      <c r="AO125" s="374">
        <v>0</v>
      </c>
      <c r="AP125" s="374">
        <v>0</v>
      </c>
      <c r="AQ125" s="374">
        <v>0</v>
      </c>
      <c r="AR125" s="374">
        <v>0</v>
      </c>
    </row>
    <row r="126" spans="1:44" s="420" customFormat="1" ht="33.75" x14ac:dyDescent="0.2">
      <c r="A126" s="420">
        <v>27</v>
      </c>
      <c r="B126" s="369">
        <f t="shared" si="22"/>
        <v>20</v>
      </c>
      <c r="C126" s="384" t="str">
        <f t="shared" si="22"/>
        <v>Venituri din alocatii bugetare pentru intretinerea curenta (funcționarea și întreținerea curentă)</v>
      </c>
      <c r="D126" s="373">
        <f>SUM(E126:AR126)</f>
        <v>0</v>
      </c>
      <c r="E126" s="393">
        <v>0</v>
      </c>
      <c r="F126" s="393">
        <v>0</v>
      </c>
      <c r="G126" s="393">
        <v>0</v>
      </c>
      <c r="H126" s="393">
        <v>0</v>
      </c>
      <c r="I126" s="393">
        <v>0</v>
      </c>
      <c r="J126" s="393">
        <v>0</v>
      </c>
      <c r="K126" s="393">
        <v>0</v>
      </c>
      <c r="L126" s="393">
        <v>0</v>
      </c>
      <c r="M126" s="393">
        <v>0</v>
      </c>
      <c r="N126" s="393">
        <v>0</v>
      </c>
      <c r="O126" s="393">
        <v>0</v>
      </c>
      <c r="P126" s="393">
        <v>0</v>
      </c>
      <c r="Q126" s="393">
        <v>0</v>
      </c>
      <c r="R126" s="393">
        <v>0</v>
      </c>
      <c r="S126" s="393">
        <v>0</v>
      </c>
      <c r="T126" s="393">
        <v>0</v>
      </c>
      <c r="U126" s="393">
        <v>0</v>
      </c>
      <c r="V126" s="393">
        <v>0</v>
      </c>
      <c r="W126" s="393">
        <v>0</v>
      </c>
      <c r="X126" s="393">
        <v>0</v>
      </c>
      <c r="Y126" s="393">
        <v>0</v>
      </c>
      <c r="Z126" s="393">
        <v>0</v>
      </c>
      <c r="AA126" s="393">
        <v>0</v>
      </c>
      <c r="AB126" s="393">
        <v>0</v>
      </c>
      <c r="AC126" s="393">
        <v>0</v>
      </c>
      <c r="AD126" s="393">
        <v>0</v>
      </c>
      <c r="AE126" s="393">
        <v>0</v>
      </c>
      <c r="AF126" s="393">
        <v>0</v>
      </c>
      <c r="AG126" s="393">
        <v>0</v>
      </c>
      <c r="AH126" s="393">
        <v>0</v>
      </c>
      <c r="AI126" s="393">
        <v>0</v>
      </c>
      <c r="AJ126" s="393">
        <v>0</v>
      </c>
      <c r="AK126" s="393">
        <v>0</v>
      </c>
      <c r="AL126" s="393">
        <v>0</v>
      </c>
      <c r="AM126" s="393">
        <v>0</v>
      </c>
      <c r="AN126" s="393">
        <v>0</v>
      </c>
      <c r="AO126" s="393">
        <v>0</v>
      </c>
      <c r="AP126" s="393">
        <v>0</v>
      </c>
      <c r="AQ126" s="393">
        <v>0</v>
      </c>
      <c r="AR126" s="393">
        <v>0</v>
      </c>
    </row>
    <row r="127" spans="1:44" s="420" customFormat="1" ht="22.5" x14ac:dyDescent="0.2">
      <c r="A127" s="420">
        <v>28</v>
      </c>
      <c r="B127" s="369">
        <f t="shared" si="22"/>
        <v>21</v>
      </c>
      <c r="C127" s="384" t="str">
        <f t="shared" si="22"/>
        <v>Venituri din alocatii bugetare pentru reparatii capitale</v>
      </c>
      <c r="D127" s="373">
        <f>SUM(E127:AR127)</f>
        <v>0</v>
      </c>
      <c r="E127" s="393">
        <v>0</v>
      </c>
      <c r="F127" s="393">
        <v>0</v>
      </c>
      <c r="G127" s="393">
        <v>0</v>
      </c>
      <c r="H127" s="393">
        <v>0</v>
      </c>
      <c r="I127" s="393">
        <v>0</v>
      </c>
      <c r="J127" s="393">
        <v>0</v>
      </c>
      <c r="K127" s="393">
        <v>0</v>
      </c>
      <c r="L127" s="393">
        <v>0</v>
      </c>
      <c r="M127" s="393">
        <v>0</v>
      </c>
      <c r="N127" s="393">
        <v>0</v>
      </c>
      <c r="O127" s="393">
        <v>0</v>
      </c>
      <c r="P127" s="393">
        <v>0</v>
      </c>
      <c r="Q127" s="393">
        <v>0</v>
      </c>
      <c r="R127" s="393">
        <v>0</v>
      </c>
      <c r="S127" s="393">
        <v>0</v>
      </c>
      <c r="T127" s="393">
        <v>0</v>
      </c>
      <c r="U127" s="393">
        <v>0</v>
      </c>
      <c r="V127" s="393">
        <v>0</v>
      </c>
      <c r="W127" s="393">
        <v>0</v>
      </c>
      <c r="X127" s="393">
        <v>0</v>
      </c>
      <c r="Y127" s="393">
        <v>0</v>
      </c>
      <c r="Z127" s="393">
        <v>0</v>
      </c>
      <c r="AA127" s="393">
        <v>0</v>
      </c>
      <c r="AB127" s="393">
        <v>0</v>
      </c>
      <c r="AC127" s="393">
        <v>0</v>
      </c>
      <c r="AD127" s="393">
        <v>0</v>
      </c>
      <c r="AE127" s="393">
        <v>0</v>
      </c>
      <c r="AF127" s="393">
        <v>0</v>
      </c>
      <c r="AG127" s="393">
        <v>0</v>
      </c>
      <c r="AH127" s="393">
        <v>0</v>
      </c>
      <c r="AI127" s="393">
        <v>0</v>
      </c>
      <c r="AJ127" s="393">
        <v>0</v>
      </c>
      <c r="AK127" s="393">
        <v>0</v>
      </c>
      <c r="AL127" s="393">
        <v>0</v>
      </c>
      <c r="AM127" s="393">
        <v>0</v>
      </c>
      <c r="AN127" s="393">
        <v>0</v>
      </c>
      <c r="AO127" s="393">
        <v>0</v>
      </c>
      <c r="AP127" s="393">
        <v>0</v>
      </c>
      <c r="AQ127" s="393">
        <v>0</v>
      </c>
      <c r="AR127" s="393">
        <v>0</v>
      </c>
    </row>
    <row r="128" spans="1:44" s="358" customFormat="1" ht="33.75" x14ac:dyDescent="0.2">
      <c r="A128" s="358">
        <v>22</v>
      </c>
      <c r="B128" s="367">
        <f t="shared" si="22"/>
        <v>22</v>
      </c>
      <c r="C128" s="372" t="str">
        <f t="shared" si="22"/>
        <v>Venituri din cotizaţiile membrilor şi contribuţiile băneşti sau în natură ale membrilor şi simpatizanţilor</v>
      </c>
      <c r="D128" s="373">
        <f>SUM(E128:AR128)</f>
        <v>0</v>
      </c>
      <c r="E128" s="374">
        <v>0</v>
      </c>
      <c r="F128" s="374">
        <v>0</v>
      </c>
      <c r="G128" s="374">
        <v>0</v>
      </c>
      <c r="H128" s="374">
        <v>0</v>
      </c>
      <c r="I128" s="374">
        <v>0</v>
      </c>
      <c r="J128" s="374">
        <v>0</v>
      </c>
      <c r="K128" s="374">
        <v>0</v>
      </c>
      <c r="L128" s="374">
        <v>0</v>
      </c>
      <c r="M128" s="374">
        <v>0</v>
      </c>
      <c r="N128" s="374">
        <v>0</v>
      </c>
      <c r="O128" s="374">
        <v>0</v>
      </c>
      <c r="P128" s="374">
        <v>0</v>
      </c>
      <c r="Q128" s="374">
        <v>0</v>
      </c>
      <c r="R128" s="374">
        <v>0</v>
      </c>
      <c r="S128" s="374">
        <v>0</v>
      </c>
      <c r="T128" s="374">
        <v>0</v>
      </c>
      <c r="U128" s="374">
        <v>0</v>
      </c>
      <c r="V128" s="374">
        <v>0</v>
      </c>
      <c r="W128" s="374">
        <v>0</v>
      </c>
      <c r="X128" s="374">
        <v>0</v>
      </c>
      <c r="Y128" s="374">
        <v>0</v>
      </c>
      <c r="Z128" s="374">
        <v>0</v>
      </c>
      <c r="AA128" s="374">
        <v>0</v>
      </c>
      <c r="AB128" s="374">
        <v>0</v>
      </c>
      <c r="AC128" s="374">
        <v>0</v>
      </c>
      <c r="AD128" s="374">
        <v>0</v>
      </c>
      <c r="AE128" s="374">
        <v>0</v>
      </c>
      <c r="AF128" s="374">
        <v>0</v>
      </c>
      <c r="AG128" s="374">
        <v>0</v>
      </c>
      <c r="AH128" s="374">
        <v>0</v>
      </c>
      <c r="AI128" s="374">
        <v>0</v>
      </c>
      <c r="AJ128" s="374">
        <v>0</v>
      </c>
      <c r="AK128" s="374">
        <v>0</v>
      </c>
      <c r="AL128" s="374">
        <v>0</v>
      </c>
      <c r="AM128" s="374">
        <v>0</v>
      </c>
      <c r="AN128" s="374">
        <v>0</v>
      </c>
      <c r="AO128" s="374">
        <v>0</v>
      </c>
      <c r="AP128" s="374">
        <v>0</v>
      </c>
      <c r="AQ128" s="374">
        <v>0</v>
      </c>
      <c r="AR128" s="374">
        <v>0</v>
      </c>
    </row>
    <row r="129" spans="1:44" s="358" customFormat="1" ht="22.5" x14ac:dyDescent="0.2">
      <c r="A129" s="358">
        <v>23</v>
      </c>
      <c r="B129" s="367">
        <f t="shared" si="22"/>
        <v>23</v>
      </c>
      <c r="C129" s="372" t="str">
        <f t="shared" si="22"/>
        <v>Venituri din taxele de înregistrare stabilite potrivit legislaţiei în vigoare</v>
      </c>
      <c r="D129" s="373">
        <f>SUM(E129:AR129)</f>
        <v>0</v>
      </c>
      <c r="E129" s="374">
        <v>0</v>
      </c>
      <c r="F129" s="374">
        <v>0</v>
      </c>
      <c r="G129" s="374">
        <v>0</v>
      </c>
      <c r="H129" s="374">
        <v>0</v>
      </c>
      <c r="I129" s="374">
        <v>0</v>
      </c>
      <c r="J129" s="374">
        <v>0</v>
      </c>
      <c r="K129" s="374">
        <v>0</v>
      </c>
      <c r="L129" s="374">
        <v>0</v>
      </c>
      <c r="M129" s="374">
        <v>0</v>
      </c>
      <c r="N129" s="374">
        <v>0</v>
      </c>
      <c r="O129" s="374">
        <v>0</v>
      </c>
      <c r="P129" s="374">
        <v>0</v>
      </c>
      <c r="Q129" s="374">
        <v>0</v>
      </c>
      <c r="R129" s="374">
        <v>0</v>
      </c>
      <c r="S129" s="374">
        <v>0</v>
      </c>
      <c r="T129" s="374">
        <v>0</v>
      </c>
      <c r="U129" s="374">
        <v>0</v>
      </c>
      <c r="V129" s="374">
        <v>0</v>
      </c>
      <c r="W129" s="374">
        <v>0</v>
      </c>
      <c r="X129" s="374">
        <v>0</v>
      </c>
      <c r="Y129" s="374">
        <v>0</v>
      </c>
      <c r="Z129" s="374">
        <v>0</v>
      </c>
      <c r="AA129" s="374">
        <v>0</v>
      </c>
      <c r="AB129" s="374">
        <v>0</v>
      </c>
      <c r="AC129" s="374">
        <v>0</v>
      </c>
      <c r="AD129" s="374">
        <v>0</v>
      </c>
      <c r="AE129" s="374">
        <v>0</v>
      </c>
      <c r="AF129" s="374">
        <v>0</v>
      </c>
      <c r="AG129" s="374">
        <v>0</v>
      </c>
      <c r="AH129" s="374">
        <v>0</v>
      </c>
      <c r="AI129" s="374">
        <v>0</v>
      </c>
      <c r="AJ129" s="374">
        <v>0</v>
      </c>
      <c r="AK129" s="374">
        <v>0</v>
      </c>
      <c r="AL129" s="374">
        <v>0</v>
      </c>
      <c r="AM129" s="374">
        <v>0</v>
      </c>
      <c r="AN129" s="374">
        <v>0</v>
      </c>
      <c r="AO129" s="374">
        <v>0</v>
      </c>
      <c r="AP129" s="374">
        <v>0</v>
      </c>
      <c r="AQ129" s="374">
        <v>0</v>
      </c>
      <c r="AR129" s="374">
        <v>0</v>
      </c>
    </row>
    <row r="130" spans="1:44" s="358" customFormat="1" x14ac:dyDescent="0.2">
      <c r="A130" s="358">
        <v>16</v>
      </c>
      <c r="B130" s="367">
        <f t="shared" si="22"/>
        <v>24</v>
      </c>
      <c r="C130" s="372" t="str">
        <f t="shared" si="22"/>
        <v>Venituri din donaţii</v>
      </c>
      <c r="D130" s="373">
        <f t="shared" si="21"/>
        <v>0</v>
      </c>
      <c r="E130" s="374">
        <v>0</v>
      </c>
      <c r="F130" s="374">
        <v>0</v>
      </c>
      <c r="G130" s="374">
        <v>0</v>
      </c>
      <c r="H130" s="374">
        <v>0</v>
      </c>
      <c r="I130" s="374">
        <v>0</v>
      </c>
      <c r="J130" s="374">
        <v>0</v>
      </c>
      <c r="K130" s="374">
        <v>0</v>
      </c>
      <c r="L130" s="374">
        <v>0</v>
      </c>
      <c r="M130" s="374">
        <v>0</v>
      </c>
      <c r="N130" s="374">
        <v>0</v>
      </c>
      <c r="O130" s="374">
        <v>0</v>
      </c>
      <c r="P130" s="374">
        <v>0</v>
      </c>
      <c r="Q130" s="374">
        <v>0</v>
      </c>
      <c r="R130" s="374">
        <v>0</v>
      </c>
      <c r="S130" s="374">
        <v>0</v>
      </c>
      <c r="T130" s="374">
        <v>0</v>
      </c>
      <c r="U130" s="374">
        <v>0</v>
      </c>
      <c r="V130" s="374">
        <v>0</v>
      </c>
      <c r="W130" s="374">
        <v>0</v>
      </c>
      <c r="X130" s="374">
        <v>0</v>
      </c>
      <c r="Y130" s="374">
        <v>0</v>
      </c>
      <c r="Z130" s="374">
        <v>0</v>
      </c>
      <c r="AA130" s="374">
        <v>0</v>
      </c>
      <c r="AB130" s="374">
        <v>0</v>
      </c>
      <c r="AC130" s="374">
        <v>0</v>
      </c>
      <c r="AD130" s="374">
        <v>0</v>
      </c>
      <c r="AE130" s="374">
        <v>0</v>
      </c>
      <c r="AF130" s="374">
        <v>0</v>
      </c>
      <c r="AG130" s="374">
        <v>0</v>
      </c>
      <c r="AH130" s="374">
        <v>0</v>
      </c>
      <c r="AI130" s="374">
        <v>0</v>
      </c>
      <c r="AJ130" s="374">
        <v>0</v>
      </c>
      <c r="AK130" s="374">
        <v>0</v>
      </c>
      <c r="AL130" s="374">
        <v>0</v>
      </c>
      <c r="AM130" s="374">
        <v>0</v>
      </c>
      <c r="AN130" s="374">
        <v>0</v>
      </c>
      <c r="AO130" s="374">
        <v>0</v>
      </c>
      <c r="AP130" s="374">
        <v>0</v>
      </c>
      <c r="AQ130" s="374">
        <v>0</v>
      </c>
      <c r="AR130" s="374">
        <v>0</v>
      </c>
    </row>
    <row r="131" spans="1:44" s="358" customFormat="1" ht="22.5" x14ac:dyDescent="0.2">
      <c r="A131" s="358">
        <v>17</v>
      </c>
      <c r="B131" s="367">
        <f t="shared" si="22"/>
        <v>25</v>
      </c>
      <c r="C131" s="372" t="str">
        <f t="shared" si="22"/>
        <v>Venituri din sumele sau bunurile primite prin sponsorizare</v>
      </c>
      <c r="D131" s="373">
        <f t="shared" si="21"/>
        <v>0</v>
      </c>
      <c r="E131" s="374">
        <v>0</v>
      </c>
      <c r="F131" s="374">
        <v>0</v>
      </c>
      <c r="G131" s="374">
        <v>0</v>
      </c>
      <c r="H131" s="374">
        <v>0</v>
      </c>
      <c r="I131" s="374">
        <v>0</v>
      </c>
      <c r="J131" s="374">
        <v>0</v>
      </c>
      <c r="K131" s="374">
        <v>0</v>
      </c>
      <c r="L131" s="374">
        <v>0</v>
      </c>
      <c r="M131" s="374">
        <v>0</v>
      </c>
      <c r="N131" s="374">
        <v>0</v>
      </c>
      <c r="O131" s="374">
        <v>0</v>
      </c>
      <c r="P131" s="374">
        <v>0</v>
      </c>
      <c r="Q131" s="374">
        <v>0</v>
      </c>
      <c r="R131" s="374">
        <v>0</v>
      </c>
      <c r="S131" s="374">
        <v>0</v>
      </c>
      <c r="T131" s="374">
        <v>0</v>
      </c>
      <c r="U131" s="374">
        <v>0</v>
      </c>
      <c r="V131" s="374">
        <v>0</v>
      </c>
      <c r="W131" s="374">
        <v>0</v>
      </c>
      <c r="X131" s="374">
        <v>0</v>
      </c>
      <c r="Y131" s="374">
        <v>0</v>
      </c>
      <c r="Z131" s="374">
        <v>0</v>
      </c>
      <c r="AA131" s="374">
        <v>0</v>
      </c>
      <c r="AB131" s="374">
        <v>0</v>
      </c>
      <c r="AC131" s="374">
        <v>0</v>
      </c>
      <c r="AD131" s="374">
        <v>0</v>
      </c>
      <c r="AE131" s="374">
        <v>0</v>
      </c>
      <c r="AF131" s="374">
        <v>0</v>
      </c>
      <c r="AG131" s="374">
        <v>0</v>
      </c>
      <c r="AH131" s="374">
        <v>0</v>
      </c>
      <c r="AI131" s="374">
        <v>0</v>
      </c>
      <c r="AJ131" s="374">
        <v>0</v>
      </c>
      <c r="AK131" s="374">
        <v>0</v>
      </c>
      <c r="AL131" s="374">
        <v>0</v>
      </c>
      <c r="AM131" s="374">
        <v>0</v>
      </c>
      <c r="AN131" s="374">
        <v>0</v>
      </c>
      <c r="AO131" s="374">
        <v>0</v>
      </c>
      <c r="AP131" s="374">
        <v>0</v>
      </c>
      <c r="AQ131" s="374">
        <v>0</v>
      </c>
      <c r="AR131" s="374">
        <v>0</v>
      </c>
    </row>
    <row r="132" spans="1:44" s="358" customFormat="1" ht="33.75" x14ac:dyDescent="0.2">
      <c r="A132" s="358">
        <v>18</v>
      </c>
      <c r="B132" s="367">
        <f t="shared" si="22"/>
        <v>26</v>
      </c>
      <c r="C132" s="372" t="str">
        <f t="shared" si="22"/>
        <v>Venituri din dobânzile obţinute din plasarea disponibilităţilor rezultate din activităţile fără scop patrimonial</v>
      </c>
      <c r="D132" s="373">
        <f t="shared" si="21"/>
        <v>0</v>
      </c>
      <c r="E132" s="374">
        <v>0</v>
      </c>
      <c r="F132" s="374">
        <v>0</v>
      </c>
      <c r="G132" s="374">
        <v>0</v>
      </c>
      <c r="H132" s="374">
        <v>0</v>
      </c>
      <c r="I132" s="374">
        <v>0</v>
      </c>
      <c r="J132" s="374">
        <v>0</v>
      </c>
      <c r="K132" s="374">
        <v>0</v>
      </c>
      <c r="L132" s="374">
        <v>0</v>
      </c>
      <c r="M132" s="374">
        <v>0</v>
      </c>
      <c r="N132" s="374">
        <v>0</v>
      </c>
      <c r="O132" s="374">
        <v>0</v>
      </c>
      <c r="P132" s="374">
        <v>0</v>
      </c>
      <c r="Q132" s="374">
        <v>0</v>
      </c>
      <c r="R132" s="374">
        <v>0</v>
      </c>
      <c r="S132" s="374">
        <v>0</v>
      </c>
      <c r="T132" s="374">
        <v>0</v>
      </c>
      <c r="U132" s="374">
        <v>0</v>
      </c>
      <c r="V132" s="374">
        <v>0</v>
      </c>
      <c r="W132" s="374">
        <v>0</v>
      </c>
      <c r="X132" s="374">
        <v>0</v>
      </c>
      <c r="Y132" s="374">
        <v>0</v>
      </c>
      <c r="Z132" s="374">
        <v>0</v>
      </c>
      <c r="AA132" s="374">
        <v>0</v>
      </c>
      <c r="AB132" s="374">
        <v>0</v>
      </c>
      <c r="AC132" s="374">
        <v>0</v>
      </c>
      <c r="AD132" s="374">
        <v>0</v>
      </c>
      <c r="AE132" s="374">
        <v>0</v>
      </c>
      <c r="AF132" s="374">
        <v>0</v>
      </c>
      <c r="AG132" s="374">
        <v>0</v>
      </c>
      <c r="AH132" s="374">
        <v>0</v>
      </c>
      <c r="AI132" s="374">
        <v>0</v>
      </c>
      <c r="AJ132" s="374">
        <v>0</v>
      </c>
      <c r="AK132" s="374">
        <v>0</v>
      </c>
      <c r="AL132" s="374">
        <v>0</v>
      </c>
      <c r="AM132" s="374">
        <v>0</v>
      </c>
      <c r="AN132" s="374">
        <v>0</v>
      </c>
      <c r="AO132" s="374">
        <v>0</v>
      </c>
      <c r="AP132" s="374">
        <v>0</v>
      </c>
      <c r="AQ132" s="374">
        <v>0</v>
      </c>
      <c r="AR132" s="374">
        <v>0</v>
      </c>
    </row>
    <row r="133" spans="1:44" s="358" customFormat="1" ht="33.75" x14ac:dyDescent="0.2">
      <c r="A133" s="358">
        <v>19</v>
      </c>
      <c r="B133" s="367">
        <f t="shared" si="22"/>
        <v>27</v>
      </c>
      <c r="C133" s="372" t="str">
        <f t="shared" si="22"/>
        <v>Venituri din dividendele obţinute din plasarea disponibilităţilor rezultate din activităţile fără scop patrimonial</v>
      </c>
      <c r="D133" s="373">
        <f t="shared" si="21"/>
        <v>0</v>
      </c>
      <c r="E133" s="374">
        <v>0</v>
      </c>
      <c r="F133" s="374">
        <v>0</v>
      </c>
      <c r="G133" s="374">
        <v>0</v>
      </c>
      <c r="H133" s="374">
        <v>0</v>
      </c>
      <c r="I133" s="374">
        <v>0</v>
      </c>
      <c r="J133" s="374">
        <v>0</v>
      </c>
      <c r="K133" s="374">
        <v>0</v>
      </c>
      <c r="L133" s="374">
        <v>0</v>
      </c>
      <c r="M133" s="374">
        <v>0</v>
      </c>
      <c r="N133" s="374">
        <v>0</v>
      </c>
      <c r="O133" s="374">
        <v>0</v>
      </c>
      <c r="P133" s="374">
        <v>0</v>
      </c>
      <c r="Q133" s="374">
        <v>0</v>
      </c>
      <c r="R133" s="374">
        <v>0</v>
      </c>
      <c r="S133" s="374">
        <v>0</v>
      </c>
      <c r="T133" s="374">
        <v>0</v>
      </c>
      <c r="U133" s="374">
        <v>0</v>
      </c>
      <c r="V133" s="374">
        <v>0</v>
      </c>
      <c r="W133" s="374">
        <v>0</v>
      </c>
      <c r="X133" s="374">
        <v>0</v>
      </c>
      <c r="Y133" s="374">
        <v>0</v>
      </c>
      <c r="Z133" s="374">
        <v>0</v>
      </c>
      <c r="AA133" s="374">
        <v>0</v>
      </c>
      <c r="AB133" s="374">
        <v>0</v>
      </c>
      <c r="AC133" s="374">
        <v>0</v>
      </c>
      <c r="AD133" s="374">
        <v>0</v>
      </c>
      <c r="AE133" s="374">
        <v>0</v>
      </c>
      <c r="AF133" s="374">
        <v>0</v>
      </c>
      <c r="AG133" s="374">
        <v>0</v>
      </c>
      <c r="AH133" s="374">
        <v>0</v>
      </c>
      <c r="AI133" s="374">
        <v>0</v>
      </c>
      <c r="AJ133" s="374">
        <v>0</v>
      </c>
      <c r="AK133" s="374">
        <v>0</v>
      </c>
      <c r="AL133" s="374">
        <v>0</v>
      </c>
      <c r="AM133" s="374">
        <v>0</v>
      </c>
      <c r="AN133" s="374">
        <v>0</v>
      </c>
      <c r="AO133" s="374">
        <v>0</v>
      </c>
      <c r="AP133" s="374">
        <v>0</v>
      </c>
      <c r="AQ133" s="374">
        <v>0</v>
      </c>
      <c r="AR133" s="374">
        <v>0</v>
      </c>
    </row>
    <row r="134" spans="1:44" s="358" customFormat="1" ht="33.75" x14ac:dyDescent="0.2">
      <c r="A134" s="358">
        <v>20</v>
      </c>
      <c r="B134" s="367">
        <f t="shared" si="22"/>
        <v>28</v>
      </c>
      <c r="C134" s="372" t="str">
        <f t="shared" si="22"/>
        <v>Resurse obţinute de la bugetul de stat şi / sau de la bugetele locale şi subvenţii pentru venituri</v>
      </c>
      <c r="D134" s="373">
        <f t="shared" si="21"/>
        <v>0</v>
      </c>
      <c r="E134" s="374">
        <v>0</v>
      </c>
      <c r="F134" s="374">
        <v>0</v>
      </c>
      <c r="G134" s="374">
        <v>0</v>
      </c>
      <c r="H134" s="374">
        <v>0</v>
      </c>
      <c r="I134" s="374">
        <v>0</v>
      </c>
      <c r="J134" s="374">
        <v>0</v>
      </c>
      <c r="K134" s="374">
        <v>0</v>
      </c>
      <c r="L134" s="374">
        <v>0</v>
      </c>
      <c r="M134" s="374">
        <v>0</v>
      </c>
      <c r="N134" s="374">
        <v>0</v>
      </c>
      <c r="O134" s="374">
        <v>0</v>
      </c>
      <c r="P134" s="374">
        <v>0</v>
      </c>
      <c r="Q134" s="374">
        <v>0</v>
      </c>
      <c r="R134" s="374">
        <v>0</v>
      </c>
      <c r="S134" s="374">
        <v>0</v>
      </c>
      <c r="T134" s="374">
        <v>0</v>
      </c>
      <c r="U134" s="374">
        <v>0</v>
      </c>
      <c r="V134" s="374">
        <v>0</v>
      </c>
      <c r="W134" s="374">
        <v>0</v>
      </c>
      <c r="X134" s="374">
        <v>0</v>
      </c>
      <c r="Y134" s="374">
        <v>0</v>
      </c>
      <c r="Z134" s="374">
        <v>0</v>
      </c>
      <c r="AA134" s="374">
        <v>0</v>
      </c>
      <c r="AB134" s="374">
        <v>0</v>
      </c>
      <c r="AC134" s="374">
        <v>0</v>
      </c>
      <c r="AD134" s="374">
        <v>0</v>
      </c>
      <c r="AE134" s="374">
        <v>0</v>
      </c>
      <c r="AF134" s="374">
        <v>0</v>
      </c>
      <c r="AG134" s="374">
        <v>0</v>
      </c>
      <c r="AH134" s="374">
        <v>0</v>
      </c>
      <c r="AI134" s="374">
        <v>0</v>
      </c>
      <c r="AJ134" s="374">
        <v>0</v>
      </c>
      <c r="AK134" s="374">
        <v>0</v>
      </c>
      <c r="AL134" s="374">
        <v>0</v>
      </c>
      <c r="AM134" s="374">
        <v>0</v>
      </c>
      <c r="AN134" s="374">
        <v>0</v>
      </c>
      <c r="AO134" s="374">
        <v>0</v>
      </c>
      <c r="AP134" s="374">
        <v>0</v>
      </c>
      <c r="AQ134" s="374">
        <v>0</v>
      </c>
      <c r="AR134" s="374">
        <v>0</v>
      </c>
    </row>
    <row r="135" spans="1:44" s="358" customFormat="1" ht="45" x14ac:dyDescent="0.2">
      <c r="A135" s="358">
        <v>21</v>
      </c>
      <c r="B135" s="367">
        <f t="shared" si="22"/>
        <v>29</v>
      </c>
      <c r="C135" s="372" t="str">
        <f t="shared" si="22"/>
        <v>Venituri din acţiuni ocazionale, utilizate în scop social sau profesional, potrivit statutului de organizare şi funcţionare</v>
      </c>
      <c r="D135" s="373">
        <f t="shared" si="21"/>
        <v>0</v>
      </c>
      <c r="E135" s="374">
        <v>0</v>
      </c>
      <c r="F135" s="374">
        <v>0</v>
      </c>
      <c r="G135" s="374">
        <v>0</v>
      </c>
      <c r="H135" s="374">
        <v>0</v>
      </c>
      <c r="I135" s="374">
        <v>0</v>
      </c>
      <c r="J135" s="374">
        <v>0</v>
      </c>
      <c r="K135" s="374">
        <v>0</v>
      </c>
      <c r="L135" s="374">
        <v>0</v>
      </c>
      <c r="M135" s="374">
        <v>0</v>
      </c>
      <c r="N135" s="374">
        <v>0</v>
      </c>
      <c r="O135" s="374">
        <v>0</v>
      </c>
      <c r="P135" s="374">
        <v>0</v>
      </c>
      <c r="Q135" s="374">
        <v>0</v>
      </c>
      <c r="R135" s="374">
        <v>0</v>
      </c>
      <c r="S135" s="374">
        <v>0</v>
      </c>
      <c r="T135" s="374">
        <v>0</v>
      </c>
      <c r="U135" s="374">
        <v>0</v>
      </c>
      <c r="V135" s="374">
        <v>0</v>
      </c>
      <c r="W135" s="374">
        <v>0</v>
      </c>
      <c r="X135" s="374">
        <v>0</v>
      </c>
      <c r="Y135" s="374">
        <v>0</v>
      </c>
      <c r="Z135" s="374">
        <v>0</v>
      </c>
      <c r="AA135" s="374">
        <v>0</v>
      </c>
      <c r="AB135" s="374">
        <v>0</v>
      </c>
      <c r="AC135" s="374">
        <v>0</v>
      </c>
      <c r="AD135" s="374">
        <v>0</v>
      </c>
      <c r="AE135" s="374">
        <v>0</v>
      </c>
      <c r="AF135" s="374">
        <v>0</v>
      </c>
      <c r="AG135" s="374">
        <v>0</v>
      </c>
      <c r="AH135" s="374">
        <v>0</v>
      </c>
      <c r="AI135" s="374">
        <v>0</v>
      </c>
      <c r="AJ135" s="374">
        <v>0</v>
      </c>
      <c r="AK135" s="374">
        <v>0</v>
      </c>
      <c r="AL135" s="374">
        <v>0</v>
      </c>
      <c r="AM135" s="374">
        <v>0</v>
      </c>
      <c r="AN135" s="374">
        <v>0</v>
      </c>
      <c r="AO135" s="374">
        <v>0</v>
      </c>
      <c r="AP135" s="374">
        <v>0</v>
      </c>
      <c r="AQ135" s="374">
        <v>0</v>
      </c>
      <c r="AR135" s="374">
        <v>0</v>
      </c>
    </row>
    <row r="136" spans="1:44" s="358" customFormat="1" ht="22.5" x14ac:dyDescent="0.2">
      <c r="A136" s="358">
        <v>24</v>
      </c>
      <c r="B136" s="367">
        <f t="shared" si="22"/>
        <v>30</v>
      </c>
      <c r="C136" s="372" t="str">
        <f t="shared" si="22"/>
        <v>Venituri din cote-părţi primite potrivit statutului</v>
      </c>
      <c r="D136" s="373">
        <f t="shared" si="21"/>
        <v>0</v>
      </c>
      <c r="E136" s="374">
        <v>0</v>
      </c>
      <c r="F136" s="374">
        <v>0</v>
      </c>
      <c r="G136" s="374">
        <v>0</v>
      </c>
      <c r="H136" s="374">
        <v>0</v>
      </c>
      <c r="I136" s="374">
        <v>0</v>
      </c>
      <c r="J136" s="374">
        <v>0</v>
      </c>
      <c r="K136" s="374">
        <v>0</v>
      </c>
      <c r="L136" s="374">
        <v>0</v>
      </c>
      <c r="M136" s="374">
        <v>0</v>
      </c>
      <c r="N136" s="374">
        <v>0</v>
      </c>
      <c r="O136" s="374">
        <v>0</v>
      </c>
      <c r="P136" s="374">
        <v>0</v>
      </c>
      <c r="Q136" s="374">
        <v>0</v>
      </c>
      <c r="R136" s="374">
        <v>0</v>
      </c>
      <c r="S136" s="374">
        <v>0</v>
      </c>
      <c r="T136" s="374">
        <v>0</v>
      </c>
      <c r="U136" s="374">
        <v>0</v>
      </c>
      <c r="V136" s="374">
        <v>0</v>
      </c>
      <c r="W136" s="374">
        <v>0</v>
      </c>
      <c r="X136" s="374">
        <v>0</v>
      </c>
      <c r="Y136" s="374">
        <v>0</v>
      </c>
      <c r="Z136" s="374">
        <v>0</v>
      </c>
      <c r="AA136" s="374">
        <v>0</v>
      </c>
      <c r="AB136" s="374">
        <v>0</v>
      </c>
      <c r="AC136" s="374">
        <v>0</v>
      </c>
      <c r="AD136" s="374">
        <v>0</v>
      </c>
      <c r="AE136" s="374">
        <v>0</v>
      </c>
      <c r="AF136" s="374">
        <v>0</v>
      </c>
      <c r="AG136" s="374">
        <v>0</v>
      </c>
      <c r="AH136" s="374">
        <v>0</v>
      </c>
      <c r="AI136" s="374">
        <v>0</v>
      </c>
      <c r="AJ136" s="374">
        <v>0</v>
      </c>
      <c r="AK136" s="374">
        <v>0</v>
      </c>
      <c r="AL136" s="374">
        <v>0</v>
      </c>
      <c r="AM136" s="374">
        <v>0</v>
      </c>
      <c r="AN136" s="374">
        <v>0</v>
      </c>
      <c r="AO136" s="374">
        <v>0</v>
      </c>
      <c r="AP136" s="374">
        <v>0</v>
      </c>
      <c r="AQ136" s="374">
        <v>0</v>
      </c>
      <c r="AR136" s="374">
        <v>0</v>
      </c>
    </row>
    <row r="137" spans="1:44" s="358" customFormat="1" ht="45" x14ac:dyDescent="0.2">
      <c r="A137" s="358">
        <v>25</v>
      </c>
      <c r="B137" s="367">
        <f t="shared" si="22"/>
        <v>31</v>
      </c>
      <c r="C137" s="372" t="str">
        <f t="shared" si="22"/>
        <v>Ajutoare şi împrumuturi nerambursabile din ţară şi din străinătate şi subvenţii pentru venituri</v>
      </c>
      <c r="D137" s="373">
        <f t="shared" si="21"/>
        <v>0</v>
      </c>
      <c r="E137" s="374">
        <v>0</v>
      </c>
      <c r="F137" s="374">
        <v>0</v>
      </c>
      <c r="G137" s="374">
        <v>0</v>
      </c>
      <c r="H137" s="374">
        <v>0</v>
      </c>
      <c r="I137" s="374">
        <v>0</v>
      </c>
      <c r="J137" s="374">
        <v>0</v>
      </c>
      <c r="K137" s="374">
        <v>0</v>
      </c>
      <c r="L137" s="374">
        <v>0</v>
      </c>
      <c r="M137" s="374">
        <v>0</v>
      </c>
      <c r="N137" s="374">
        <v>0</v>
      </c>
      <c r="O137" s="374">
        <v>0</v>
      </c>
      <c r="P137" s="374">
        <v>0</v>
      </c>
      <c r="Q137" s="374">
        <v>0</v>
      </c>
      <c r="R137" s="374">
        <v>0</v>
      </c>
      <c r="S137" s="374">
        <v>0</v>
      </c>
      <c r="T137" s="374">
        <v>0</v>
      </c>
      <c r="U137" s="374">
        <v>0</v>
      </c>
      <c r="V137" s="374">
        <v>0</v>
      </c>
      <c r="W137" s="374">
        <v>0</v>
      </c>
      <c r="X137" s="374">
        <v>0</v>
      </c>
      <c r="Y137" s="374">
        <v>0</v>
      </c>
      <c r="Z137" s="374">
        <v>0</v>
      </c>
      <c r="AA137" s="374">
        <v>0</v>
      </c>
      <c r="AB137" s="374">
        <v>0</v>
      </c>
      <c r="AC137" s="374">
        <v>0</v>
      </c>
      <c r="AD137" s="374">
        <v>0</v>
      </c>
      <c r="AE137" s="374">
        <v>0</v>
      </c>
      <c r="AF137" s="374">
        <v>0</v>
      </c>
      <c r="AG137" s="374">
        <v>0</v>
      </c>
      <c r="AH137" s="374">
        <v>0</v>
      </c>
      <c r="AI137" s="374">
        <v>0</v>
      </c>
      <c r="AJ137" s="374">
        <v>0</v>
      </c>
      <c r="AK137" s="374">
        <v>0</v>
      </c>
      <c r="AL137" s="374">
        <v>0</v>
      </c>
      <c r="AM137" s="374">
        <v>0</v>
      </c>
      <c r="AN137" s="374">
        <v>0</v>
      </c>
      <c r="AO137" s="374">
        <v>0</v>
      </c>
      <c r="AP137" s="374">
        <v>0</v>
      </c>
      <c r="AQ137" s="374">
        <v>0</v>
      </c>
      <c r="AR137" s="374">
        <v>0</v>
      </c>
    </row>
    <row r="138" spans="1:44" s="358" customFormat="1" ht="33.75" x14ac:dyDescent="0.2">
      <c r="A138" s="358">
        <v>26</v>
      </c>
      <c r="B138" s="367">
        <f t="shared" si="22"/>
        <v>32</v>
      </c>
      <c r="C138" s="372" t="str">
        <f t="shared" si="22"/>
        <v>Alte venituri din activităţile fără scop patrimonial (se vor menționa tipurile de venituri)</v>
      </c>
      <c r="D138" s="373">
        <f t="shared" si="21"/>
        <v>0</v>
      </c>
      <c r="E138" s="374">
        <v>0</v>
      </c>
      <c r="F138" s="374">
        <v>0</v>
      </c>
      <c r="G138" s="374">
        <v>0</v>
      </c>
      <c r="H138" s="374">
        <v>0</v>
      </c>
      <c r="I138" s="374">
        <v>0</v>
      </c>
      <c r="J138" s="374">
        <v>0</v>
      </c>
      <c r="K138" s="374">
        <v>0</v>
      </c>
      <c r="L138" s="374">
        <v>0</v>
      </c>
      <c r="M138" s="374">
        <v>0</v>
      </c>
      <c r="N138" s="374">
        <v>0</v>
      </c>
      <c r="O138" s="374">
        <v>0</v>
      </c>
      <c r="P138" s="374">
        <v>0</v>
      </c>
      <c r="Q138" s="374">
        <v>0</v>
      </c>
      <c r="R138" s="374">
        <v>0</v>
      </c>
      <c r="S138" s="374">
        <v>0</v>
      </c>
      <c r="T138" s="374">
        <v>0</v>
      </c>
      <c r="U138" s="374">
        <v>0</v>
      </c>
      <c r="V138" s="374">
        <v>0</v>
      </c>
      <c r="W138" s="374">
        <v>0</v>
      </c>
      <c r="X138" s="374">
        <v>0</v>
      </c>
      <c r="Y138" s="374">
        <v>0</v>
      </c>
      <c r="Z138" s="374">
        <v>0</v>
      </c>
      <c r="AA138" s="374">
        <v>0</v>
      </c>
      <c r="AB138" s="374">
        <v>0</v>
      </c>
      <c r="AC138" s="374">
        <v>0</v>
      </c>
      <c r="AD138" s="374">
        <v>0</v>
      </c>
      <c r="AE138" s="374">
        <v>0</v>
      </c>
      <c r="AF138" s="374">
        <v>0</v>
      </c>
      <c r="AG138" s="374">
        <v>0</v>
      </c>
      <c r="AH138" s="374">
        <v>0</v>
      </c>
      <c r="AI138" s="374">
        <v>0</v>
      </c>
      <c r="AJ138" s="374">
        <v>0</v>
      </c>
      <c r="AK138" s="374">
        <v>0</v>
      </c>
      <c r="AL138" s="374">
        <v>0</v>
      </c>
      <c r="AM138" s="374">
        <v>0</v>
      </c>
      <c r="AN138" s="374">
        <v>0</v>
      </c>
      <c r="AO138" s="374">
        <v>0</v>
      </c>
      <c r="AP138" s="374">
        <v>0</v>
      </c>
      <c r="AQ138" s="374">
        <v>0</v>
      </c>
      <c r="AR138" s="374">
        <v>0</v>
      </c>
    </row>
    <row r="139" spans="1:44" s="358" customFormat="1" ht="33.75" x14ac:dyDescent="0.2">
      <c r="B139" s="367">
        <f t="shared" si="22"/>
        <v>33</v>
      </c>
      <c r="C139" s="372" t="str">
        <f t="shared" si="22"/>
        <v>……………….. ( se vor adauga linii si se vor completa conform prevederilor ghidurilor specifice)</v>
      </c>
      <c r="D139" s="373">
        <f t="shared" si="21"/>
        <v>0</v>
      </c>
      <c r="E139" s="374">
        <v>0</v>
      </c>
      <c r="F139" s="374">
        <v>0</v>
      </c>
      <c r="G139" s="374">
        <v>0</v>
      </c>
      <c r="H139" s="374">
        <v>0</v>
      </c>
      <c r="I139" s="374">
        <v>0</v>
      </c>
      <c r="J139" s="374">
        <v>0</v>
      </c>
      <c r="K139" s="374">
        <v>0</v>
      </c>
      <c r="L139" s="374">
        <v>0</v>
      </c>
      <c r="M139" s="374">
        <v>0</v>
      </c>
      <c r="N139" s="374">
        <v>0</v>
      </c>
      <c r="O139" s="374">
        <v>0</v>
      </c>
      <c r="P139" s="374">
        <v>0</v>
      </c>
      <c r="Q139" s="374">
        <v>0</v>
      </c>
      <c r="R139" s="374">
        <v>0</v>
      </c>
      <c r="S139" s="374">
        <v>0</v>
      </c>
      <c r="T139" s="374">
        <v>0</v>
      </c>
      <c r="U139" s="374">
        <v>0</v>
      </c>
      <c r="V139" s="374">
        <v>0</v>
      </c>
      <c r="W139" s="374">
        <v>0</v>
      </c>
      <c r="X139" s="374">
        <v>0</v>
      </c>
      <c r="Y139" s="374">
        <v>0</v>
      </c>
      <c r="Z139" s="374">
        <v>0</v>
      </c>
      <c r="AA139" s="374">
        <v>0</v>
      </c>
      <c r="AB139" s="374">
        <v>0</v>
      </c>
      <c r="AC139" s="374">
        <v>0</v>
      </c>
      <c r="AD139" s="374">
        <v>0</v>
      </c>
      <c r="AE139" s="374">
        <v>0</v>
      </c>
      <c r="AF139" s="374">
        <v>0</v>
      </c>
      <c r="AG139" s="374">
        <v>0</v>
      </c>
      <c r="AH139" s="374">
        <v>0</v>
      </c>
      <c r="AI139" s="374">
        <v>0</v>
      </c>
      <c r="AJ139" s="374">
        <v>0</v>
      </c>
      <c r="AK139" s="374">
        <v>0</v>
      </c>
      <c r="AL139" s="374">
        <v>0</v>
      </c>
      <c r="AM139" s="374">
        <v>0</v>
      </c>
      <c r="AN139" s="374">
        <v>0</v>
      </c>
      <c r="AO139" s="374">
        <v>0</v>
      </c>
      <c r="AP139" s="374">
        <v>0</v>
      </c>
      <c r="AQ139" s="374">
        <v>0</v>
      </c>
      <c r="AR139" s="374">
        <v>0</v>
      </c>
    </row>
    <row r="140" spans="1:44" s="358" customFormat="1" ht="33.75" x14ac:dyDescent="0.2">
      <c r="B140" s="367">
        <f t="shared" ref="B140:C142" si="23">B42</f>
        <v>34</v>
      </c>
      <c r="C140" s="372" t="str">
        <f t="shared" si="23"/>
        <v>………………. ( se vor adauga linii si se vor completa conform prevederilor ghidurilor specifice)</v>
      </c>
      <c r="D140" s="373">
        <f t="shared" si="21"/>
        <v>0</v>
      </c>
      <c r="E140" s="374">
        <v>0</v>
      </c>
      <c r="F140" s="374">
        <v>0</v>
      </c>
      <c r="G140" s="374">
        <v>0</v>
      </c>
      <c r="H140" s="374">
        <v>0</v>
      </c>
      <c r="I140" s="374">
        <v>0</v>
      </c>
      <c r="J140" s="374">
        <v>0</v>
      </c>
      <c r="K140" s="374">
        <v>0</v>
      </c>
      <c r="L140" s="374">
        <v>0</v>
      </c>
      <c r="M140" s="374">
        <v>0</v>
      </c>
      <c r="N140" s="374">
        <v>0</v>
      </c>
      <c r="O140" s="374">
        <v>0</v>
      </c>
      <c r="P140" s="374">
        <v>0</v>
      </c>
      <c r="Q140" s="374">
        <v>0</v>
      </c>
      <c r="R140" s="374">
        <v>0</v>
      </c>
      <c r="S140" s="374">
        <v>0</v>
      </c>
      <c r="T140" s="374">
        <v>0</v>
      </c>
      <c r="U140" s="374">
        <v>0</v>
      </c>
      <c r="V140" s="374">
        <v>0</v>
      </c>
      <c r="W140" s="374">
        <v>0</v>
      </c>
      <c r="X140" s="374">
        <v>0</v>
      </c>
      <c r="Y140" s="374">
        <v>0</v>
      </c>
      <c r="Z140" s="374">
        <v>0</v>
      </c>
      <c r="AA140" s="374">
        <v>0</v>
      </c>
      <c r="AB140" s="374">
        <v>0</v>
      </c>
      <c r="AC140" s="374">
        <v>0</v>
      </c>
      <c r="AD140" s="374">
        <v>0</v>
      </c>
      <c r="AE140" s="374">
        <v>0</v>
      </c>
      <c r="AF140" s="374">
        <v>0</v>
      </c>
      <c r="AG140" s="374">
        <v>0</v>
      </c>
      <c r="AH140" s="374">
        <v>0</v>
      </c>
      <c r="AI140" s="374">
        <v>0</v>
      </c>
      <c r="AJ140" s="374">
        <v>0</v>
      </c>
      <c r="AK140" s="374">
        <v>0</v>
      </c>
      <c r="AL140" s="374">
        <v>0</v>
      </c>
      <c r="AM140" s="374">
        <v>0</v>
      </c>
      <c r="AN140" s="374">
        <v>0</v>
      </c>
      <c r="AO140" s="374">
        <v>0</v>
      </c>
      <c r="AP140" s="374">
        <v>0</v>
      </c>
      <c r="AQ140" s="374">
        <v>0</v>
      </c>
      <c r="AR140" s="374">
        <v>0</v>
      </c>
    </row>
    <row r="141" spans="1:44" s="382" customFormat="1" ht="26.25" customHeight="1" x14ac:dyDescent="0.2">
      <c r="B141" s="367">
        <f t="shared" si="23"/>
        <v>0</v>
      </c>
      <c r="C141" s="372" t="str">
        <f t="shared" si="23"/>
        <v xml:space="preserve">Total venituri operationale </v>
      </c>
      <c r="D141" s="373">
        <f t="shared" si="21"/>
        <v>0</v>
      </c>
      <c r="E141" s="385">
        <f t="shared" ref="E141:AR141" si="24">SUM(E107:E140)</f>
        <v>0</v>
      </c>
      <c r="F141" s="385">
        <f t="shared" si="24"/>
        <v>0</v>
      </c>
      <c r="G141" s="385">
        <f t="shared" si="24"/>
        <v>0</v>
      </c>
      <c r="H141" s="385">
        <f t="shared" si="24"/>
        <v>0</v>
      </c>
      <c r="I141" s="385">
        <f t="shared" si="24"/>
        <v>0</v>
      </c>
      <c r="J141" s="385">
        <f t="shared" si="24"/>
        <v>0</v>
      </c>
      <c r="K141" s="385">
        <f t="shared" si="24"/>
        <v>0</v>
      </c>
      <c r="L141" s="385">
        <f t="shared" si="24"/>
        <v>0</v>
      </c>
      <c r="M141" s="385">
        <f t="shared" si="24"/>
        <v>0</v>
      </c>
      <c r="N141" s="385">
        <f t="shared" si="24"/>
        <v>0</v>
      </c>
      <c r="O141" s="385">
        <f t="shared" si="24"/>
        <v>0</v>
      </c>
      <c r="P141" s="385">
        <f t="shared" si="24"/>
        <v>0</v>
      </c>
      <c r="Q141" s="385">
        <f t="shared" si="24"/>
        <v>0</v>
      </c>
      <c r="R141" s="385">
        <f t="shared" si="24"/>
        <v>0</v>
      </c>
      <c r="S141" s="385">
        <f t="shared" si="24"/>
        <v>0</v>
      </c>
      <c r="T141" s="385">
        <f t="shared" si="24"/>
        <v>0</v>
      </c>
      <c r="U141" s="385">
        <f t="shared" si="24"/>
        <v>0</v>
      </c>
      <c r="V141" s="385">
        <f t="shared" si="24"/>
        <v>0</v>
      </c>
      <c r="W141" s="385">
        <f t="shared" si="24"/>
        <v>0</v>
      </c>
      <c r="X141" s="385">
        <f t="shared" si="24"/>
        <v>0</v>
      </c>
      <c r="Y141" s="385">
        <f t="shared" si="24"/>
        <v>0</v>
      </c>
      <c r="Z141" s="385">
        <f t="shared" si="24"/>
        <v>0</v>
      </c>
      <c r="AA141" s="385">
        <f t="shared" si="24"/>
        <v>0</v>
      </c>
      <c r="AB141" s="385">
        <f t="shared" si="24"/>
        <v>0</v>
      </c>
      <c r="AC141" s="385">
        <f t="shared" si="24"/>
        <v>0</v>
      </c>
      <c r="AD141" s="385">
        <f t="shared" si="24"/>
        <v>0</v>
      </c>
      <c r="AE141" s="385">
        <f t="shared" si="24"/>
        <v>0</v>
      </c>
      <c r="AF141" s="385">
        <f t="shared" si="24"/>
        <v>0</v>
      </c>
      <c r="AG141" s="385">
        <f t="shared" si="24"/>
        <v>0</v>
      </c>
      <c r="AH141" s="385">
        <f t="shared" si="24"/>
        <v>0</v>
      </c>
      <c r="AI141" s="385">
        <f t="shared" si="24"/>
        <v>0</v>
      </c>
      <c r="AJ141" s="385">
        <f t="shared" si="24"/>
        <v>0</v>
      </c>
      <c r="AK141" s="385">
        <f t="shared" si="24"/>
        <v>0</v>
      </c>
      <c r="AL141" s="385">
        <f t="shared" si="24"/>
        <v>0</v>
      </c>
      <c r="AM141" s="385">
        <f t="shared" si="24"/>
        <v>0</v>
      </c>
      <c r="AN141" s="385">
        <f t="shared" si="24"/>
        <v>0</v>
      </c>
      <c r="AO141" s="385">
        <f t="shared" si="24"/>
        <v>0</v>
      </c>
      <c r="AP141" s="385">
        <f t="shared" si="24"/>
        <v>0</v>
      </c>
      <c r="AQ141" s="385">
        <f t="shared" si="24"/>
        <v>0</v>
      </c>
      <c r="AR141" s="385">
        <f t="shared" si="24"/>
        <v>0</v>
      </c>
    </row>
    <row r="142" spans="1:44" s="382" customFormat="1" ht="14.25" customHeight="1" x14ac:dyDescent="0.2">
      <c r="B142" s="369">
        <f t="shared" si="23"/>
        <v>0</v>
      </c>
      <c r="C142" s="384" t="str">
        <f t="shared" si="23"/>
        <v>CHELTUIELI OPERATIONALE</v>
      </c>
      <c r="D142" s="373">
        <f t="shared" si="21"/>
        <v>0</v>
      </c>
      <c r="E142" s="385"/>
      <c r="F142" s="385"/>
      <c r="G142" s="385"/>
      <c r="H142" s="385"/>
      <c r="I142" s="385"/>
      <c r="J142" s="385"/>
      <c r="K142" s="385"/>
      <c r="L142" s="385"/>
      <c r="M142" s="385"/>
      <c r="N142" s="385"/>
      <c r="O142" s="385"/>
      <c r="P142" s="385"/>
      <c r="Q142" s="385"/>
      <c r="R142" s="385"/>
      <c r="S142" s="385"/>
      <c r="T142" s="385"/>
      <c r="U142" s="385"/>
      <c r="V142" s="385"/>
      <c r="W142" s="385"/>
      <c r="X142" s="385"/>
      <c r="Y142" s="385"/>
      <c r="Z142" s="385"/>
      <c r="AA142" s="385"/>
      <c r="AB142" s="385"/>
      <c r="AC142" s="385"/>
      <c r="AD142" s="385"/>
      <c r="AE142" s="385"/>
      <c r="AF142" s="385"/>
      <c r="AG142" s="385"/>
      <c r="AH142" s="385"/>
      <c r="AI142" s="385"/>
      <c r="AJ142" s="385"/>
      <c r="AK142" s="385"/>
      <c r="AL142" s="385"/>
      <c r="AM142" s="385"/>
      <c r="AN142" s="385"/>
      <c r="AO142" s="385"/>
      <c r="AP142" s="385"/>
      <c r="AQ142" s="385"/>
      <c r="AR142" s="385"/>
    </row>
    <row r="143" spans="1:44" s="387" customFormat="1" ht="22.5" x14ac:dyDescent="0.2">
      <c r="A143" s="387">
        <v>1</v>
      </c>
      <c r="B143" s="372">
        <f>B45</f>
        <v>1</v>
      </c>
      <c r="C143" s="372" t="str">
        <f>C45</f>
        <v>Cheltuieli cu materiile prime si cu materialele consumabile</v>
      </c>
      <c r="D143" s="373">
        <f>SUM(E143:AR143)</f>
        <v>0</v>
      </c>
      <c r="E143" s="374">
        <v>0</v>
      </c>
      <c r="F143" s="374">
        <v>0</v>
      </c>
      <c r="G143" s="374">
        <v>0</v>
      </c>
      <c r="H143" s="374">
        <v>0</v>
      </c>
      <c r="I143" s="374">
        <v>0</v>
      </c>
      <c r="J143" s="374">
        <v>0</v>
      </c>
      <c r="K143" s="374">
        <v>0</v>
      </c>
      <c r="L143" s="374">
        <v>0</v>
      </c>
      <c r="M143" s="374">
        <v>0</v>
      </c>
      <c r="N143" s="374">
        <v>0</v>
      </c>
      <c r="O143" s="374">
        <v>0</v>
      </c>
      <c r="P143" s="374">
        <v>0</v>
      </c>
      <c r="Q143" s="374">
        <v>0</v>
      </c>
      <c r="R143" s="374">
        <v>0</v>
      </c>
      <c r="S143" s="374">
        <v>0</v>
      </c>
      <c r="T143" s="374">
        <v>0</v>
      </c>
      <c r="U143" s="374">
        <v>0</v>
      </c>
      <c r="V143" s="374">
        <v>0</v>
      </c>
      <c r="W143" s="374">
        <v>0</v>
      </c>
      <c r="X143" s="374">
        <v>0</v>
      </c>
      <c r="Y143" s="374">
        <v>0</v>
      </c>
      <c r="Z143" s="374">
        <v>0</v>
      </c>
      <c r="AA143" s="374">
        <v>0</v>
      </c>
      <c r="AB143" s="374">
        <v>0</v>
      </c>
      <c r="AC143" s="374">
        <v>0</v>
      </c>
      <c r="AD143" s="374">
        <v>0</v>
      </c>
      <c r="AE143" s="374">
        <v>0</v>
      </c>
      <c r="AF143" s="374">
        <v>0</v>
      </c>
      <c r="AG143" s="374">
        <v>0</v>
      </c>
      <c r="AH143" s="374">
        <v>0</v>
      </c>
      <c r="AI143" s="374">
        <v>0</v>
      </c>
      <c r="AJ143" s="374">
        <v>0</v>
      </c>
      <c r="AK143" s="374">
        <v>0</v>
      </c>
      <c r="AL143" s="374">
        <v>0</v>
      </c>
      <c r="AM143" s="374">
        <v>0</v>
      </c>
      <c r="AN143" s="374">
        <v>0</v>
      </c>
      <c r="AO143" s="374">
        <v>0</v>
      </c>
      <c r="AP143" s="374">
        <v>0</v>
      </c>
      <c r="AQ143" s="374">
        <v>0</v>
      </c>
      <c r="AR143" s="374">
        <v>0</v>
      </c>
    </row>
    <row r="144" spans="1:44" s="387" customFormat="1" x14ac:dyDescent="0.2">
      <c r="A144" s="387">
        <v>2</v>
      </c>
      <c r="B144" s="372">
        <f t="shared" ref="B144:C159" si="25">B46</f>
        <v>2</v>
      </c>
      <c r="C144" s="372" t="str">
        <f t="shared" si="25"/>
        <v xml:space="preserve">Cheltuieli privind marfurile </v>
      </c>
      <c r="D144" s="373">
        <f t="shared" ref="D144:D149" si="26">SUM(E144:AR144)</f>
        <v>0</v>
      </c>
      <c r="E144" s="374">
        <v>0</v>
      </c>
      <c r="F144" s="374">
        <v>0</v>
      </c>
      <c r="G144" s="374">
        <v>0</v>
      </c>
      <c r="H144" s="374">
        <v>0</v>
      </c>
      <c r="I144" s="374">
        <v>0</v>
      </c>
      <c r="J144" s="374">
        <v>0</v>
      </c>
      <c r="K144" s="374">
        <v>0</v>
      </c>
      <c r="L144" s="374">
        <v>0</v>
      </c>
      <c r="M144" s="374">
        <v>0</v>
      </c>
      <c r="N144" s="374">
        <v>0</v>
      </c>
      <c r="O144" s="374">
        <v>0</v>
      </c>
      <c r="P144" s="374">
        <v>0</v>
      </c>
      <c r="Q144" s="374">
        <v>0</v>
      </c>
      <c r="R144" s="374">
        <v>0</v>
      </c>
      <c r="S144" s="374">
        <v>0</v>
      </c>
      <c r="T144" s="374">
        <v>0</v>
      </c>
      <c r="U144" s="374">
        <v>0</v>
      </c>
      <c r="V144" s="374">
        <v>0</v>
      </c>
      <c r="W144" s="374">
        <v>0</v>
      </c>
      <c r="X144" s="374">
        <v>0</v>
      </c>
      <c r="Y144" s="374">
        <v>0</v>
      </c>
      <c r="Z144" s="374">
        <v>0</v>
      </c>
      <c r="AA144" s="374">
        <v>0</v>
      </c>
      <c r="AB144" s="374">
        <v>0</v>
      </c>
      <c r="AC144" s="374">
        <v>0</v>
      </c>
      <c r="AD144" s="374">
        <v>0</v>
      </c>
      <c r="AE144" s="374">
        <v>0</v>
      </c>
      <c r="AF144" s="374">
        <v>0</v>
      </c>
      <c r="AG144" s="374">
        <v>0</v>
      </c>
      <c r="AH144" s="374">
        <v>0</v>
      </c>
      <c r="AI144" s="374">
        <v>0</v>
      </c>
      <c r="AJ144" s="374">
        <v>0</v>
      </c>
      <c r="AK144" s="374">
        <v>0</v>
      </c>
      <c r="AL144" s="374">
        <v>0</v>
      </c>
      <c r="AM144" s="374">
        <v>0</v>
      </c>
      <c r="AN144" s="374">
        <v>0</v>
      </c>
      <c r="AO144" s="374">
        <v>0</v>
      </c>
      <c r="AP144" s="374">
        <v>0</v>
      </c>
      <c r="AQ144" s="374">
        <v>0</v>
      </c>
      <c r="AR144" s="374">
        <v>0</v>
      </c>
    </row>
    <row r="145" spans="1:44" s="387" customFormat="1" ht="22.5" x14ac:dyDescent="0.2">
      <c r="A145" s="387">
        <v>3</v>
      </c>
      <c r="B145" s="372">
        <f t="shared" si="25"/>
        <v>3</v>
      </c>
      <c r="C145" s="372" t="str">
        <f t="shared" si="25"/>
        <v>Alte cheltuieli materiale (inclusiv cheltuieli cu prestatii externe)</v>
      </c>
      <c r="D145" s="373">
        <f t="shared" si="26"/>
        <v>0</v>
      </c>
      <c r="E145" s="374">
        <v>0</v>
      </c>
      <c r="F145" s="374">
        <v>0</v>
      </c>
      <c r="G145" s="374">
        <v>0</v>
      </c>
      <c r="H145" s="374">
        <v>0</v>
      </c>
      <c r="I145" s="374">
        <v>0</v>
      </c>
      <c r="J145" s="374">
        <v>0</v>
      </c>
      <c r="K145" s="374">
        <v>0</v>
      </c>
      <c r="L145" s="374">
        <v>0</v>
      </c>
      <c r="M145" s="374">
        <v>0</v>
      </c>
      <c r="N145" s="374">
        <v>0</v>
      </c>
      <c r="O145" s="374">
        <v>0</v>
      </c>
      <c r="P145" s="374">
        <v>0</v>
      </c>
      <c r="Q145" s="374">
        <v>0</v>
      </c>
      <c r="R145" s="374">
        <v>0</v>
      </c>
      <c r="S145" s="374">
        <v>0</v>
      </c>
      <c r="T145" s="374">
        <v>0</v>
      </c>
      <c r="U145" s="374">
        <v>0</v>
      </c>
      <c r="V145" s="374">
        <v>0</v>
      </c>
      <c r="W145" s="374">
        <v>0</v>
      </c>
      <c r="X145" s="374">
        <v>0</v>
      </c>
      <c r="Y145" s="374">
        <v>0</v>
      </c>
      <c r="Z145" s="374">
        <v>0</v>
      </c>
      <c r="AA145" s="374">
        <v>0</v>
      </c>
      <c r="AB145" s="374">
        <v>0</v>
      </c>
      <c r="AC145" s="374">
        <v>0</v>
      </c>
      <c r="AD145" s="374">
        <v>0</v>
      </c>
      <c r="AE145" s="374">
        <v>0</v>
      </c>
      <c r="AF145" s="374">
        <v>0</v>
      </c>
      <c r="AG145" s="374">
        <v>0</v>
      </c>
      <c r="AH145" s="374">
        <v>0</v>
      </c>
      <c r="AI145" s="374">
        <v>0</v>
      </c>
      <c r="AJ145" s="374">
        <v>0</v>
      </c>
      <c r="AK145" s="374">
        <v>0</v>
      </c>
      <c r="AL145" s="374">
        <v>0</v>
      </c>
      <c r="AM145" s="374">
        <v>0</v>
      </c>
      <c r="AN145" s="374">
        <v>0</v>
      </c>
      <c r="AO145" s="374">
        <v>0</v>
      </c>
      <c r="AP145" s="374">
        <v>0</v>
      </c>
      <c r="AQ145" s="374">
        <v>0</v>
      </c>
      <c r="AR145" s="374">
        <v>0</v>
      </c>
    </row>
    <row r="146" spans="1:44" s="387" customFormat="1" ht="22.5" x14ac:dyDescent="0.2">
      <c r="A146" s="387">
        <v>4</v>
      </c>
      <c r="B146" s="372">
        <f t="shared" si="25"/>
        <v>4</v>
      </c>
      <c r="C146" s="372" t="str">
        <f t="shared" si="25"/>
        <v>Cheltuieli cu energia termica, energie electrica</v>
      </c>
      <c r="D146" s="373">
        <f t="shared" si="26"/>
        <v>0</v>
      </c>
      <c r="E146" s="374">
        <v>0</v>
      </c>
      <c r="F146" s="374">
        <v>0</v>
      </c>
      <c r="G146" s="374">
        <v>0</v>
      </c>
      <c r="H146" s="374">
        <v>0</v>
      </c>
      <c r="I146" s="374">
        <v>0</v>
      </c>
      <c r="J146" s="374">
        <v>0</v>
      </c>
      <c r="K146" s="374">
        <v>0</v>
      </c>
      <c r="L146" s="374">
        <v>0</v>
      </c>
      <c r="M146" s="374">
        <v>0</v>
      </c>
      <c r="N146" s="374">
        <v>0</v>
      </c>
      <c r="O146" s="374">
        <v>0</v>
      </c>
      <c r="P146" s="374">
        <v>0</v>
      </c>
      <c r="Q146" s="374">
        <v>0</v>
      </c>
      <c r="R146" s="374">
        <v>0</v>
      </c>
      <c r="S146" s="374">
        <v>0</v>
      </c>
      <c r="T146" s="374">
        <v>0</v>
      </c>
      <c r="U146" s="374">
        <v>0</v>
      </c>
      <c r="V146" s="374">
        <v>0</v>
      </c>
      <c r="W146" s="374">
        <v>0</v>
      </c>
      <c r="X146" s="374">
        <v>0</v>
      </c>
      <c r="Y146" s="374">
        <v>0</v>
      </c>
      <c r="Z146" s="374">
        <v>0</v>
      </c>
      <c r="AA146" s="374">
        <v>0</v>
      </c>
      <c r="AB146" s="374">
        <v>0</v>
      </c>
      <c r="AC146" s="374">
        <v>0</v>
      </c>
      <c r="AD146" s="374">
        <v>0</v>
      </c>
      <c r="AE146" s="374">
        <v>0</v>
      </c>
      <c r="AF146" s="374">
        <v>0</v>
      </c>
      <c r="AG146" s="374">
        <v>0</v>
      </c>
      <c r="AH146" s="374">
        <v>0</v>
      </c>
      <c r="AI146" s="374">
        <v>0</v>
      </c>
      <c r="AJ146" s="374">
        <v>0</v>
      </c>
      <c r="AK146" s="374">
        <v>0</v>
      </c>
      <c r="AL146" s="374">
        <v>0</v>
      </c>
      <c r="AM146" s="374">
        <v>0</v>
      </c>
      <c r="AN146" s="374">
        <v>0</v>
      </c>
      <c r="AO146" s="374">
        <v>0</v>
      </c>
      <c r="AP146" s="374">
        <v>0</v>
      </c>
      <c r="AQ146" s="374">
        <v>0</v>
      </c>
      <c r="AR146" s="374">
        <v>0</v>
      </c>
    </row>
    <row r="147" spans="1:44" s="387" customFormat="1" x14ac:dyDescent="0.2">
      <c r="A147" s="387">
        <v>5</v>
      </c>
      <c r="B147" s="372">
        <f t="shared" si="25"/>
        <v>5</v>
      </c>
      <c r="C147" s="372" t="str">
        <f t="shared" si="25"/>
        <v>Cheltuieli cu apa</v>
      </c>
      <c r="D147" s="373">
        <f t="shared" si="26"/>
        <v>0</v>
      </c>
      <c r="E147" s="374">
        <v>0</v>
      </c>
      <c r="F147" s="374">
        <v>0</v>
      </c>
      <c r="G147" s="374">
        <v>0</v>
      </c>
      <c r="H147" s="374">
        <v>0</v>
      </c>
      <c r="I147" s="374">
        <v>0</v>
      </c>
      <c r="J147" s="374">
        <v>0</v>
      </c>
      <c r="K147" s="374">
        <v>0</v>
      </c>
      <c r="L147" s="374">
        <v>0</v>
      </c>
      <c r="M147" s="374">
        <v>0</v>
      </c>
      <c r="N147" s="374">
        <v>0</v>
      </c>
      <c r="O147" s="374">
        <v>0</v>
      </c>
      <c r="P147" s="374">
        <v>0</v>
      </c>
      <c r="Q147" s="374">
        <v>0</v>
      </c>
      <c r="R147" s="374">
        <v>0</v>
      </c>
      <c r="S147" s="374">
        <v>0</v>
      </c>
      <c r="T147" s="374">
        <v>0</v>
      </c>
      <c r="U147" s="374">
        <v>0</v>
      </c>
      <c r="V147" s="374">
        <v>0</v>
      </c>
      <c r="W147" s="374">
        <v>0</v>
      </c>
      <c r="X147" s="374">
        <v>0</v>
      </c>
      <c r="Y147" s="374">
        <v>0</v>
      </c>
      <c r="Z147" s="374">
        <v>0</v>
      </c>
      <c r="AA147" s="374">
        <v>0</v>
      </c>
      <c r="AB147" s="374">
        <v>0</v>
      </c>
      <c r="AC147" s="374">
        <v>0</v>
      </c>
      <c r="AD147" s="374">
        <v>0</v>
      </c>
      <c r="AE147" s="374">
        <v>0</v>
      </c>
      <c r="AF147" s="374">
        <v>0</v>
      </c>
      <c r="AG147" s="374">
        <v>0</v>
      </c>
      <c r="AH147" s="374">
        <v>0</v>
      </c>
      <c r="AI147" s="374">
        <v>0</v>
      </c>
      <c r="AJ147" s="374">
        <v>0</v>
      </c>
      <c r="AK147" s="374">
        <v>0</v>
      </c>
      <c r="AL147" s="374">
        <v>0</v>
      </c>
      <c r="AM147" s="374">
        <v>0</v>
      </c>
      <c r="AN147" s="374">
        <v>0</v>
      </c>
      <c r="AO147" s="374">
        <v>0</v>
      </c>
      <c r="AP147" s="374">
        <v>0</v>
      </c>
      <c r="AQ147" s="374">
        <v>0</v>
      </c>
      <c r="AR147" s="374">
        <v>0</v>
      </c>
    </row>
    <row r="148" spans="1:44" s="387" customFormat="1" x14ac:dyDescent="0.2">
      <c r="A148" s="387">
        <v>6</v>
      </c>
      <c r="B148" s="372">
        <f t="shared" si="25"/>
        <v>6</v>
      </c>
      <c r="C148" s="372" t="str">
        <f t="shared" si="25"/>
        <v>Alte cheltuieli din afara (cu utilitati)</v>
      </c>
      <c r="D148" s="373">
        <f t="shared" si="26"/>
        <v>0</v>
      </c>
      <c r="E148" s="374">
        <v>0</v>
      </c>
      <c r="F148" s="374">
        <v>0</v>
      </c>
      <c r="G148" s="374">
        <v>0</v>
      </c>
      <c r="H148" s="374">
        <v>0</v>
      </c>
      <c r="I148" s="374">
        <v>0</v>
      </c>
      <c r="J148" s="374">
        <v>0</v>
      </c>
      <c r="K148" s="374">
        <v>0</v>
      </c>
      <c r="L148" s="374">
        <v>0</v>
      </c>
      <c r="M148" s="374">
        <v>0</v>
      </c>
      <c r="N148" s="374">
        <v>0</v>
      </c>
      <c r="O148" s="374">
        <v>0</v>
      </c>
      <c r="P148" s="374">
        <v>0</v>
      </c>
      <c r="Q148" s="374">
        <v>0</v>
      </c>
      <c r="R148" s="374">
        <v>0</v>
      </c>
      <c r="S148" s="374">
        <v>0</v>
      </c>
      <c r="T148" s="374">
        <v>0</v>
      </c>
      <c r="U148" s="374">
        <v>0</v>
      </c>
      <c r="V148" s="374">
        <v>0</v>
      </c>
      <c r="W148" s="374">
        <v>0</v>
      </c>
      <c r="X148" s="374">
        <v>0</v>
      </c>
      <c r="Y148" s="374">
        <v>0</v>
      </c>
      <c r="Z148" s="374">
        <v>0</v>
      </c>
      <c r="AA148" s="374">
        <v>0</v>
      </c>
      <c r="AB148" s="374">
        <v>0</v>
      </c>
      <c r="AC148" s="374">
        <v>0</v>
      </c>
      <c r="AD148" s="374">
        <v>0</v>
      </c>
      <c r="AE148" s="374">
        <v>0</v>
      </c>
      <c r="AF148" s="374">
        <v>0</v>
      </c>
      <c r="AG148" s="374">
        <v>0</v>
      </c>
      <c r="AH148" s="374">
        <v>0</v>
      </c>
      <c r="AI148" s="374">
        <v>0</v>
      </c>
      <c r="AJ148" s="374">
        <v>0</v>
      </c>
      <c r="AK148" s="374">
        <v>0</v>
      </c>
      <c r="AL148" s="374">
        <v>0</v>
      </c>
      <c r="AM148" s="374">
        <v>0</v>
      </c>
      <c r="AN148" s="374">
        <v>0</v>
      </c>
      <c r="AO148" s="374">
        <v>0</v>
      </c>
      <c r="AP148" s="374">
        <v>0</v>
      </c>
      <c r="AQ148" s="374">
        <v>0</v>
      </c>
      <c r="AR148" s="374">
        <v>0</v>
      </c>
    </row>
    <row r="149" spans="1:44" s="392" customFormat="1" ht="16.5" customHeight="1" x14ac:dyDescent="0.2">
      <c r="A149" s="387">
        <v>7</v>
      </c>
      <c r="B149" s="372">
        <f t="shared" si="25"/>
        <v>7</v>
      </c>
      <c r="C149" s="372" t="str">
        <f t="shared" si="25"/>
        <v>Total cheltuieli materiale</v>
      </c>
      <c r="D149" s="373">
        <f t="shared" si="26"/>
        <v>0</v>
      </c>
      <c r="E149" s="379">
        <f>SUM(E143:E148)</f>
        <v>0</v>
      </c>
      <c r="F149" s="379">
        <f t="shared" ref="F149:AR149" si="27">SUM(F143:F148)</f>
        <v>0</v>
      </c>
      <c r="G149" s="379">
        <f t="shared" si="27"/>
        <v>0</v>
      </c>
      <c r="H149" s="379">
        <f t="shared" si="27"/>
        <v>0</v>
      </c>
      <c r="I149" s="379">
        <f t="shared" si="27"/>
        <v>0</v>
      </c>
      <c r="J149" s="379">
        <f t="shared" si="27"/>
        <v>0</v>
      </c>
      <c r="K149" s="379">
        <f t="shared" si="27"/>
        <v>0</v>
      </c>
      <c r="L149" s="379">
        <f t="shared" si="27"/>
        <v>0</v>
      </c>
      <c r="M149" s="379">
        <f t="shared" si="27"/>
        <v>0</v>
      </c>
      <c r="N149" s="379">
        <f t="shared" si="27"/>
        <v>0</v>
      </c>
      <c r="O149" s="379">
        <f t="shared" si="27"/>
        <v>0</v>
      </c>
      <c r="P149" s="379">
        <f t="shared" si="27"/>
        <v>0</v>
      </c>
      <c r="Q149" s="379">
        <f t="shared" si="27"/>
        <v>0</v>
      </c>
      <c r="R149" s="379">
        <f t="shared" si="27"/>
        <v>0</v>
      </c>
      <c r="S149" s="379">
        <f t="shared" si="27"/>
        <v>0</v>
      </c>
      <c r="T149" s="379">
        <f t="shared" si="27"/>
        <v>0</v>
      </c>
      <c r="U149" s="379">
        <f t="shared" si="27"/>
        <v>0</v>
      </c>
      <c r="V149" s="379">
        <f t="shared" si="27"/>
        <v>0</v>
      </c>
      <c r="W149" s="379">
        <f t="shared" si="27"/>
        <v>0</v>
      </c>
      <c r="X149" s="379">
        <f t="shared" si="27"/>
        <v>0</v>
      </c>
      <c r="Y149" s="379">
        <f t="shared" si="27"/>
        <v>0</v>
      </c>
      <c r="Z149" s="379">
        <f t="shared" si="27"/>
        <v>0</v>
      </c>
      <c r="AA149" s="379">
        <f t="shared" si="27"/>
        <v>0</v>
      </c>
      <c r="AB149" s="379">
        <f t="shared" si="27"/>
        <v>0</v>
      </c>
      <c r="AC149" s="379">
        <f t="shared" si="27"/>
        <v>0</v>
      </c>
      <c r="AD149" s="379">
        <f t="shared" si="27"/>
        <v>0</v>
      </c>
      <c r="AE149" s="379">
        <f t="shared" si="27"/>
        <v>0</v>
      </c>
      <c r="AF149" s="379">
        <f t="shared" si="27"/>
        <v>0</v>
      </c>
      <c r="AG149" s="379">
        <f t="shared" si="27"/>
        <v>0</v>
      </c>
      <c r="AH149" s="379">
        <f t="shared" si="27"/>
        <v>0</v>
      </c>
      <c r="AI149" s="379">
        <f t="shared" si="27"/>
        <v>0</v>
      </c>
      <c r="AJ149" s="379">
        <f t="shared" si="27"/>
        <v>0</v>
      </c>
      <c r="AK149" s="379">
        <f t="shared" si="27"/>
        <v>0</v>
      </c>
      <c r="AL149" s="379">
        <f t="shared" si="27"/>
        <v>0</v>
      </c>
      <c r="AM149" s="379">
        <f t="shared" si="27"/>
        <v>0</v>
      </c>
      <c r="AN149" s="379">
        <f t="shared" si="27"/>
        <v>0</v>
      </c>
      <c r="AO149" s="379">
        <f t="shared" si="27"/>
        <v>0</v>
      </c>
      <c r="AP149" s="379">
        <f t="shared" si="27"/>
        <v>0</v>
      </c>
      <c r="AQ149" s="379">
        <f t="shared" si="27"/>
        <v>0</v>
      </c>
      <c r="AR149" s="379">
        <f t="shared" si="27"/>
        <v>0</v>
      </c>
    </row>
    <row r="150" spans="1:44" s="387" customFormat="1" x14ac:dyDescent="0.2">
      <c r="A150" s="387">
        <v>8</v>
      </c>
      <c r="B150" s="372">
        <f t="shared" si="25"/>
        <v>8</v>
      </c>
      <c r="C150" s="372" t="str">
        <f t="shared" si="25"/>
        <v>Cheltuieli cu personalul angajat</v>
      </c>
      <c r="D150" s="373">
        <f t="shared" si="21"/>
        <v>0</v>
      </c>
      <c r="E150" s="389">
        <f>E151*E152*E153</f>
        <v>0</v>
      </c>
      <c r="F150" s="389">
        <f t="shared" ref="F150:AR150" si="28">F151*F152*F153</f>
        <v>0</v>
      </c>
      <c r="G150" s="389">
        <f t="shared" si="28"/>
        <v>0</v>
      </c>
      <c r="H150" s="389">
        <f t="shared" si="28"/>
        <v>0</v>
      </c>
      <c r="I150" s="389">
        <f t="shared" si="28"/>
        <v>0</v>
      </c>
      <c r="J150" s="389">
        <f t="shared" si="28"/>
        <v>0</v>
      </c>
      <c r="K150" s="389">
        <f t="shared" si="28"/>
        <v>0</v>
      </c>
      <c r="L150" s="389">
        <f t="shared" si="28"/>
        <v>0</v>
      </c>
      <c r="M150" s="389">
        <f t="shared" si="28"/>
        <v>0</v>
      </c>
      <c r="N150" s="389">
        <f t="shared" si="28"/>
        <v>0</v>
      </c>
      <c r="O150" s="389">
        <f t="shared" si="28"/>
        <v>0</v>
      </c>
      <c r="P150" s="389">
        <f t="shared" si="28"/>
        <v>0</v>
      </c>
      <c r="Q150" s="389">
        <f t="shared" si="28"/>
        <v>0</v>
      </c>
      <c r="R150" s="389">
        <f t="shared" si="28"/>
        <v>0</v>
      </c>
      <c r="S150" s="389">
        <f t="shared" si="28"/>
        <v>0</v>
      </c>
      <c r="T150" s="389">
        <f t="shared" si="28"/>
        <v>0</v>
      </c>
      <c r="U150" s="389">
        <f t="shared" si="28"/>
        <v>0</v>
      </c>
      <c r="V150" s="389">
        <f t="shared" si="28"/>
        <v>0</v>
      </c>
      <c r="W150" s="389">
        <f t="shared" si="28"/>
        <v>0</v>
      </c>
      <c r="X150" s="389">
        <f t="shared" si="28"/>
        <v>0</v>
      </c>
      <c r="Y150" s="389">
        <f t="shared" si="28"/>
        <v>0</v>
      </c>
      <c r="Z150" s="389">
        <f t="shared" si="28"/>
        <v>0</v>
      </c>
      <c r="AA150" s="389">
        <f t="shared" si="28"/>
        <v>0</v>
      </c>
      <c r="AB150" s="389">
        <f t="shared" si="28"/>
        <v>0</v>
      </c>
      <c r="AC150" s="389">
        <f t="shared" si="28"/>
        <v>0</v>
      </c>
      <c r="AD150" s="389">
        <f t="shared" si="28"/>
        <v>0</v>
      </c>
      <c r="AE150" s="389">
        <f t="shared" si="28"/>
        <v>0</v>
      </c>
      <c r="AF150" s="389">
        <f t="shared" si="28"/>
        <v>0</v>
      </c>
      <c r="AG150" s="389">
        <f t="shared" si="28"/>
        <v>0</v>
      </c>
      <c r="AH150" s="389">
        <f t="shared" si="28"/>
        <v>0</v>
      </c>
      <c r="AI150" s="389">
        <f t="shared" si="28"/>
        <v>0</v>
      </c>
      <c r="AJ150" s="389">
        <f t="shared" si="28"/>
        <v>0</v>
      </c>
      <c r="AK150" s="389">
        <f t="shared" si="28"/>
        <v>0</v>
      </c>
      <c r="AL150" s="389">
        <f t="shared" si="28"/>
        <v>0</v>
      </c>
      <c r="AM150" s="389">
        <f t="shared" si="28"/>
        <v>0</v>
      </c>
      <c r="AN150" s="389">
        <f t="shared" si="28"/>
        <v>0</v>
      </c>
      <c r="AO150" s="389">
        <f t="shared" si="28"/>
        <v>0</v>
      </c>
      <c r="AP150" s="389">
        <f t="shared" si="28"/>
        <v>0</v>
      </c>
      <c r="AQ150" s="389">
        <f t="shared" si="28"/>
        <v>0</v>
      </c>
      <c r="AR150" s="389">
        <f t="shared" si="28"/>
        <v>0</v>
      </c>
    </row>
    <row r="151" spans="1:44" s="358" customFormat="1" ht="11.25" customHeight="1" x14ac:dyDescent="0.2">
      <c r="A151" s="387">
        <v>9</v>
      </c>
      <c r="B151" s="372">
        <f t="shared" si="25"/>
        <v>9</v>
      </c>
      <c r="C151" s="372" t="str">
        <f t="shared" si="25"/>
        <v xml:space="preserve">    număr de angajați</v>
      </c>
      <c r="D151" s="373"/>
      <c r="E151" s="374">
        <v>0</v>
      </c>
      <c r="F151" s="374">
        <v>0</v>
      </c>
      <c r="G151" s="374">
        <v>0</v>
      </c>
      <c r="H151" s="374">
        <v>0</v>
      </c>
      <c r="I151" s="374">
        <v>0</v>
      </c>
      <c r="J151" s="374">
        <v>0</v>
      </c>
      <c r="K151" s="374">
        <v>0</v>
      </c>
      <c r="L151" s="374">
        <v>0</v>
      </c>
      <c r="M151" s="374">
        <v>0</v>
      </c>
      <c r="N151" s="374">
        <v>0</v>
      </c>
      <c r="O151" s="374">
        <v>0</v>
      </c>
      <c r="P151" s="374">
        <v>0</v>
      </c>
      <c r="Q151" s="374">
        <v>0</v>
      </c>
      <c r="R151" s="374">
        <v>0</v>
      </c>
      <c r="S151" s="374">
        <v>0</v>
      </c>
      <c r="T151" s="374">
        <v>0</v>
      </c>
      <c r="U151" s="374">
        <v>0</v>
      </c>
      <c r="V151" s="374">
        <v>0</v>
      </c>
      <c r="W151" s="374">
        <v>0</v>
      </c>
      <c r="X151" s="374">
        <v>0</v>
      </c>
      <c r="Y151" s="374">
        <v>0</v>
      </c>
      <c r="Z151" s="374">
        <v>0</v>
      </c>
      <c r="AA151" s="374">
        <v>0</v>
      </c>
      <c r="AB151" s="374">
        <v>0</v>
      </c>
      <c r="AC151" s="374">
        <v>0</v>
      </c>
      <c r="AD151" s="374">
        <v>0</v>
      </c>
      <c r="AE151" s="374">
        <v>0</v>
      </c>
      <c r="AF151" s="374">
        <v>0</v>
      </c>
      <c r="AG151" s="374">
        <v>0</v>
      </c>
      <c r="AH151" s="374">
        <v>0</v>
      </c>
      <c r="AI151" s="374">
        <v>0</v>
      </c>
      <c r="AJ151" s="374">
        <v>0</v>
      </c>
      <c r="AK151" s="374">
        <v>0</v>
      </c>
      <c r="AL151" s="374">
        <v>0</v>
      </c>
      <c r="AM151" s="374">
        <v>0</v>
      </c>
      <c r="AN151" s="374">
        <v>0</v>
      </c>
      <c r="AO151" s="374">
        <v>0</v>
      </c>
      <c r="AP151" s="374">
        <v>0</v>
      </c>
      <c r="AQ151" s="374">
        <v>0</v>
      </c>
      <c r="AR151" s="374">
        <v>0</v>
      </c>
    </row>
    <row r="152" spans="1:44" s="358" customFormat="1" ht="11.25" customHeight="1" x14ac:dyDescent="0.2">
      <c r="A152" s="387">
        <v>10</v>
      </c>
      <c r="B152" s="372">
        <f t="shared" si="25"/>
        <v>10</v>
      </c>
      <c r="C152" s="372" t="str">
        <f t="shared" si="25"/>
        <v xml:space="preserve">    salariul de bază prognozat/luna</v>
      </c>
      <c r="D152" s="373"/>
      <c r="E152" s="374">
        <v>0</v>
      </c>
      <c r="F152" s="374">
        <v>0</v>
      </c>
      <c r="G152" s="374">
        <v>0</v>
      </c>
      <c r="H152" s="374">
        <v>0</v>
      </c>
      <c r="I152" s="374">
        <v>0</v>
      </c>
      <c r="J152" s="374">
        <v>0</v>
      </c>
      <c r="K152" s="374">
        <v>0</v>
      </c>
      <c r="L152" s="374">
        <v>0</v>
      </c>
      <c r="M152" s="374">
        <v>0</v>
      </c>
      <c r="N152" s="374">
        <v>0</v>
      </c>
      <c r="O152" s="374">
        <v>0</v>
      </c>
      <c r="P152" s="374">
        <v>0</v>
      </c>
      <c r="Q152" s="374">
        <v>0</v>
      </c>
      <c r="R152" s="374">
        <v>0</v>
      </c>
      <c r="S152" s="374">
        <v>0</v>
      </c>
      <c r="T152" s="374">
        <v>0</v>
      </c>
      <c r="U152" s="374">
        <v>0</v>
      </c>
      <c r="V152" s="374">
        <v>0</v>
      </c>
      <c r="W152" s="374">
        <v>0</v>
      </c>
      <c r="X152" s="374">
        <v>0</v>
      </c>
      <c r="Y152" s="374">
        <v>0</v>
      </c>
      <c r="Z152" s="374">
        <v>0</v>
      </c>
      <c r="AA152" s="374">
        <v>0</v>
      </c>
      <c r="AB152" s="374">
        <v>0</v>
      </c>
      <c r="AC152" s="374">
        <v>0</v>
      </c>
      <c r="AD152" s="374">
        <v>0</v>
      </c>
      <c r="AE152" s="374">
        <v>0</v>
      </c>
      <c r="AF152" s="374">
        <v>0</v>
      </c>
      <c r="AG152" s="374">
        <v>0</v>
      </c>
      <c r="AH152" s="374">
        <v>0</v>
      </c>
      <c r="AI152" s="374">
        <v>0</v>
      </c>
      <c r="AJ152" s="374">
        <v>0</v>
      </c>
      <c r="AK152" s="374">
        <v>0</v>
      </c>
      <c r="AL152" s="374">
        <v>0</v>
      </c>
      <c r="AM152" s="374">
        <v>0</v>
      </c>
      <c r="AN152" s="374">
        <v>0</v>
      </c>
      <c r="AO152" s="374">
        <v>0</v>
      </c>
      <c r="AP152" s="374">
        <v>0</v>
      </c>
      <c r="AQ152" s="374">
        <v>0</v>
      </c>
      <c r="AR152" s="374">
        <v>0</v>
      </c>
    </row>
    <row r="153" spans="1:44" s="358" customFormat="1" ht="11.25" customHeight="1" x14ac:dyDescent="0.2">
      <c r="A153" s="387">
        <v>11</v>
      </c>
      <c r="B153" s="372">
        <f t="shared" si="25"/>
        <v>11</v>
      </c>
      <c r="C153" s="372" t="str">
        <f t="shared" si="25"/>
        <v xml:space="preserve">    numar de luni / an </v>
      </c>
      <c r="D153" s="373"/>
      <c r="E153" s="374">
        <v>0</v>
      </c>
      <c r="F153" s="374">
        <v>0</v>
      </c>
      <c r="G153" s="374">
        <v>0</v>
      </c>
      <c r="H153" s="374">
        <v>0</v>
      </c>
      <c r="I153" s="374">
        <v>0</v>
      </c>
      <c r="J153" s="374">
        <v>0</v>
      </c>
      <c r="K153" s="374">
        <v>0</v>
      </c>
      <c r="L153" s="374">
        <v>0</v>
      </c>
      <c r="M153" s="374">
        <v>0</v>
      </c>
      <c r="N153" s="374">
        <v>0</v>
      </c>
      <c r="O153" s="374">
        <v>0</v>
      </c>
      <c r="P153" s="374">
        <v>0</v>
      </c>
      <c r="Q153" s="374">
        <v>0</v>
      </c>
      <c r="R153" s="374">
        <v>0</v>
      </c>
      <c r="S153" s="374">
        <v>0</v>
      </c>
      <c r="T153" s="374">
        <v>0</v>
      </c>
      <c r="U153" s="374">
        <v>0</v>
      </c>
      <c r="V153" s="374">
        <v>0</v>
      </c>
      <c r="W153" s="374">
        <v>0</v>
      </c>
      <c r="X153" s="374">
        <v>0</v>
      </c>
      <c r="Y153" s="374">
        <v>0</v>
      </c>
      <c r="Z153" s="374">
        <v>0</v>
      </c>
      <c r="AA153" s="374">
        <v>0</v>
      </c>
      <c r="AB153" s="374">
        <v>0</v>
      </c>
      <c r="AC153" s="374">
        <v>0</v>
      </c>
      <c r="AD153" s="374">
        <v>0</v>
      </c>
      <c r="AE153" s="374">
        <v>0</v>
      </c>
      <c r="AF153" s="374">
        <v>0</v>
      </c>
      <c r="AG153" s="374">
        <v>0</v>
      </c>
      <c r="AH153" s="374">
        <v>0</v>
      </c>
      <c r="AI153" s="374">
        <v>0</v>
      </c>
      <c r="AJ153" s="374">
        <v>0</v>
      </c>
      <c r="AK153" s="374">
        <v>0</v>
      </c>
      <c r="AL153" s="374">
        <v>0</v>
      </c>
      <c r="AM153" s="374">
        <v>0</v>
      </c>
      <c r="AN153" s="374">
        <v>0</v>
      </c>
      <c r="AO153" s="374">
        <v>0</v>
      </c>
      <c r="AP153" s="374">
        <v>0</v>
      </c>
      <c r="AQ153" s="374">
        <v>0</v>
      </c>
      <c r="AR153" s="374">
        <v>0</v>
      </c>
    </row>
    <row r="154" spans="1:44" s="387" customFormat="1" ht="22.5" x14ac:dyDescent="0.2">
      <c r="A154" s="387">
        <v>12</v>
      </c>
      <c r="B154" s="372">
        <f t="shared" si="25"/>
        <v>12</v>
      </c>
      <c r="C154" s="372" t="str">
        <f t="shared" si="25"/>
        <v>Cheltuieli cu asigurarile si protectia sociala</v>
      </c>
      <c r="D154" s="373">
        <f t="shared" si="21"/>
        <v>0</v>
      </c>
      <c r="E154" s="374">
        <v>0</v>
      </c>
      <c r="F154" s="374">
        <v>0</v>
      </c>
      <c r="G154" s="374">
        <v>0</v>
      </c>
      <c r="H154" s="374">
        <v>0</v>
      </c>
      <c r="I154" s="374">
        <v>0</v>
      </c>
      <c r="J154" s="374">
        <v>0</v>
      </c>
      <c r="K154" s="374">
        <v>0</v>
      </c>
      <c r="L154" s="374">
        <v>0</v>
      </c>
      <c r="M154" s="374">
        <v>0</v>
      </c>
      <c r="N154" s="374">
        <v>0</v>
      </c>
      <c r="O154" s="374">
        <v>0</v>
      </c>
      <c r="P154" s="374">
        <v>0</v>
      </c>
      <c r="Q154" s="374">
        <v>0</v>
      </c>
      <c r="R154" s="374">
        <v>0</v>
      </c>
      <c r="S154" s="374">
        <v>0</v>
      </c>
      <c r="T154" s="374">
        <v>0</v>
      </c>
      <c r="U154" s="374">
        <v>0</v>
      </c>
      <c r="V154" s="374">
        <v>0</v>
      </c>
      <c r="W154" s="374">
        <v>0</v>
      </c>
      <c r="X154" s="374">
        <v>0</v>
      </c>
      <c r="Y154" s="374">
        <v>0</v>
      </c>
      <c r="Z154" s="374">
        <v>0</v>
      </c>
      <c r="AA154" s="374">
        <v>0</v>
      </c>
      <c r="AB154" s="374">
        <v>0</v>
      </c>
      <c r="AC154" s="374">
        <v>0</v>
      </c>
      <c r="AD154" s="374">
        <v>0</v>
      </c>
      <c r="AE154" s="374">
        <v>0</v>
      </c>
      <c r="AF154" s="374">
        <v>0</v>
      </c>
      <c r="AG154" s="374">
        <v>0</v>
      </c>
      <c r="AH154" s="374">
        <v>0</v>
      </c>
      <c r="AI154" s="374">
        <v>0</v>
      </c>
      <c r="AJ154" s="374">
        <v>0</v>
      </c>
      <c r="AK154" s="374">
        <v>0</v>
      </c>
      <c r="AL154" s="374">
        <v>0</v>
      </c>
      <c r="AM154" s="374">
        <v>0</v>
      </c>
      <c r="AN154" s="374">
        <v>0</v>
      </c>
      <c r="AO154" s="374">
        <v>0</v>
      </c>
      <c r="AP154" s="374">
        <v>0</v>
      </c>
      <c r="AQ154" s="374">
        <v>0</v>
      </c>
      <c r="AR154" s="374">
        <v>0</v>
      </c>
    </row>
    <row r="155" spans="1:44" s="382" customFormat="1" ht="15" customHeight="1" x14ac:dyDescent="0.2">
      <c r="A155" s="387">
        <v>13</v>
      </c>
      <c r="B155" s="372">
        <f t="shared" si="25"/>
        <v>13</v>
      </c>
      <c r="C155" s="372" t="str">
        <f t="shared" si="25"/>
        <v>Cheltuieli de personal</v>
      </c>
      <c r="D155" s="373">
        <f t="shared" si="21"/>
        <v>0</v>
      </c>
      <c r="E155" s="385">
        <f>E150+E154</f>
        <v>0</v>
      </c>
      <c r="F155" s="385">
        <f t="shared" ref="F155:AR155" si="29">F150+F154</f>
        <v>0</v>
      </c>
      <c r="G155" s="385">
        <f t="shared" si="29"/>
        <v>0</v>
      </c>
      <c r="H155" s="385">
        <f t="shared" si="29"/>
        <v>0</v>
      </c>
      <c r="I155" s="385">
        <f t="shared" si="29"/>
        <v>0</v>
      </c>
      <c r="J155" s="385">
        <f t="shared" si="29"/>
        <v>0</v>
      </c>
      <c r="K155" s="385">
        <f t="shared" si="29"/>
        <v>0</v>
      </c>
      <c r="L155" s="385">
        <f t="shared" si="29"/>
        <v>0</v>
      </c>
      <c r="M155" s="385">
        <f t="shared" si="29"/>
        <v>0</v>
      </c>
      <c r="N155" s="385">
        <f t="shared" si="29"/>
        <v>0</v>
      </c>
      <c r="O155" s="385">
        <f t="shared" si="29"/>
        <v>0</v>
      </c>
      <c r="P155" s="385">
        <f t="shared" si="29"/>
        <v>0</v>
      </c>
      <c r="Q155" s="385">
        <f t="shared" si="29"/>
        <v>0</v>
      </c>
      <c r="R155" s="385">
        <f t="shared" si="29"/>
        <v>0</v>
      </c>
      <c r="S155" s="385">
        <f t="shared" si="29"/>
        <v>0</v>
      </c>
      <c r="T155" s="385">
        <f t="shared" si="29"/>
        <v>0</v>
      </c>
      <c r="U155" s="385">
        <f t="shared" si="29"/>
        <v>0</v>
      </c>
      <c r="V155" s="385">
        <f t="shared" si="29"/>
        <v>0</v>
      </c>
      <c r="W155" s="385">
        <f t="shared" si="29"/>
        <v>0</v>
      </c>
      <c r="X155" s="385">
        <f t="shared" si="29"/>
        <v>0</v>
      </c>
      <c r="Y155" s="385">
        <f t="shared" si="29"/>
        <v>0</v>
      </c>
      <c r="Z155" s="385">
        <f t="shared" si="29"/>
        <v>0</v>
      </c>
      <c r="AA155" s="385">
        <f t="shared" si="29"/>
        <v>0</v>
      </c>
      <c r="AB155" s="385">
        <f t="shared" si="29"/>
        <v>0</v>
      </c>
      <c r="AC155" s="385">
        <f t="shared" si="29"/>
        <v>0</v>
      </c>
      <c r="AD155" s="385">
        <f t="shared" si="29"/>
        <v>0</v>
      </c>
      <c r="AE155" s="385">
        <f t="shared" si="29"/>
        <v>0</v>
      </c>
      <c r="AF155" s="385">
        <f t="shared" si="29"/>
        <v>0</v>
      </c>
      <c r="AG155" s="385">
        <f t="shared" si="29"/>
        <v>0</v>
      </c>
      <c r="AH155" s="385">
        <f t="shared" si="29"/>
        <v>0</v>
      </c>
      <c r="AI155" s="385">
        <f t="shared" si="29"/>
        <v>0</v>
      </c>
      <c r="AJ155" s="385">
        <f t="shared" si="29"/>
        <v>0</v>
      </c>
      <c r="AK155" s="385">
        <f t="shared" si="29"/>
        <v>0</v>
      </c>
      <c r="AL155" s="385">
        <f t="shared" si="29"/>
        <v>0</v>
      </c>
      <c r="AM155" s="385">
        <f t="shared" si="29"/>
        <v>0</v>
      </c>
      <c r="AN155" s="385">
        <f t="shared" si="29"/>
        <v>0</v>
      </c>
      <c r="AO155" s="385">
        <f t="shared" si="29"/>
        <v>0</v>
      </c>
      <c r="AP155" s="385">
        <f t="shared" si="29"/>
        <v>0</v>
      </c>
      <c r="AQ155" s="385">
        <f t="shared" si="29"/>
        <v>0</v>
      </c>
      <c r="AR155" s="385">
        <f t="shared" si="29"/>
        <v>0</v>
      </c>
    </row>
    <row r="156" spans="1:44" ht="22.5" x14ac:dyDescent="0.2">
      <c r="A156" s="387">
        <v>14</v>
      </c>
      <c r="B156" s="372">
        <f t="shared" si="25"/>
        <v>14</v>
      </c>
      <c r="C156" s="372" t="str">
        <f t="shared" si="25"/>
        <v>Cheltuieli de intretinere si reparatii capitale</v>
      </c>
      <c r="D156" s="373">
        <f t="shared" si="21"/>
        <v>0</v>
      </c>
      <c r="E156" s="374">
        <v>0</v>
      </c>
      <c r="F156" s="374">
        <v>0</v>
      </c>
      <c r="G156" s="374">
        <v>0</v>
      </c>
      <c r="H156" s="374">
        <v>0</v>
      </c>
      <c r="I156" s="374">
        <v>0</v>
      </c>
      <c r="J156" s="374">
        <v>0</v>
      </c>
      <c r="K156" s="374">
        <v>0</v>
      </c>
      <c r="L156" s="374">
        <v>0</v>
      </c>
      <c r="M156" s="374">
        <v>0</v>
      </c>
      <c r="N156" s="374">
        <v>0</v>
      </c>
      <c r="O156" s="374">
        <v>0</v>
      </c>
      <c r="P156" s="374">
        <v>0</v>
      </c>
      <c r="Q156" s="374">
        <v>0</v>
      </c>
      <c r="R156" s="374">
        <v>0</v>
      </c>
      <c r="S156" s="374">
        <v>0</v>
      </c>
      <c r="T156" s="374">
        <v>0</v>
      </c>
      <c r="U156" s="374">
        <v>0</v>
      </c>
      <c r="V156" s="374">
        <v>0</v>
      </c>
      <c r="W156" s="374">
        <v>0</v>
      </c>
      <c r="X156" s="374">
        <v>0</v>
      </c>
      <c r="Y156" s="374">
        <v>0</v>
      </c>
      <c r="Z156" s="374">
        <v>0</v>
      </c>
      <c r="AA156" s="374">
        <v>0</v>
      </c>
      <c r="AB156" s="374">
        <v>0</v>
      </c>
      <c r="AC156" s="374">
        <v>0</v>
      </c>
      <c r="AD156" s="374">
        <v>0</v>
      </c>
      <c r="AE156" s="374">
        <v>0</v>
      </c>
      <c r="AF156" s="374">
        <v>0</v>
      </c>
      <c r="AG156" s="374">
        <v>0</v>
      </c>
      <c r="AH156" s="374">
        <v>0</v>
      </c>
      <c r="AI156" s="374">
        <v>0</v>
      </c>
      <c r="AJ156" s="374">
        <v>0</v>
      </c>
      <c r="AK156" s="374">
        <v>0</v>
      </c>
      <c r="AL156" s="374">
        <v>0</v>
      </c>
      <c r="AM156" s="374">
        <v>0</v>
      </c>
      <c r="AN156" s="374">
        <v>0</v>
      </c>
      <c r="AO156" s="374">
        <v>0</v>
      </c>
      <c r="AP156" s="374">
        <v>0</v>
      </c>
      <c r="AQ156" s="374">
        <v>0</v>
      </c>
      <c r="AR156" s="374">
        <v>0</v>
      </c>
    </row>
    <row r="157" spans="1:44" ht="15" customHeight="1" x14ac:dyDescent="0.2">
      <c r="A157" s="387">
        <v>15</v>
      </c>
      <c r="B157" s="372">
        <f t="shared" si="25"/>
        <v>15</v>
      </c>
      <c r="C157" s="372" t="str">
        <f t="shared" si="25"/>
        <v>Cheltuieli generale de administratie</v>
      </c>
      <c r="D157" s="373">
        <f t="shared" si="21"/>
        <v>0</v>
      </c>
      <c r="E157" s="374">
        <v>0</v>
      </c>
      <c r="F157" s="374">
        <v>0</v>
      </c>
      <c r="G157" s="374">
        <v>0</v>
      </c>
      <c r="H157" s="374">
        <v>0</v>
      </c>
      <c r="I157" s="374">
        <v>0</v>
      </c>
      <c r="J157" s="374">
        <v>0</v>
      </c>
      <c r="K157" s="374">
        <v>0</v>
      </c>
      <c r="L157" s="374">
        <v>0</v>
      </c>
      <c r="M157" s="374">
        <v>0</v>
      </c>
      <c r="N157" s="374">
        <v>0</v>
      </c>
      <c r="O157" s="374">
        <v>0</v>
      </c>
      <c r="P157" s="374">
        <v>0</v>
      </c>
      <c r="Q157" s="374">
        <v>0</v>
      </c>
      <c r="R157" s="374">
        <v>0</v>
      </c>
      <c r="S157" s="374">
        <v>0</v>
      </c>
      <c r="T157" s="374">
        <v>0</v>
      </c>
      <c r="U157" s="374">
        <v>0</v>
      </c>
      <c r="V157" s="374">
        <v>0</v>
      </c>
      <c r="W157" s="374">
        <v>0</v>
      </c>
      <c r="X157" s="374">
        <v>0</v>
      </c>
      <c r="Y157" s="374">
        <v>0</v>
      </c>
      <c r="Z157" s="374">
        <v>0</v>
      </c>
      <c r="AA157" s="374">
        <v>0</v>
      </c>
      <c r="AB157" s="374">
        <v>0</v>
      </c>
      <c r="AC157" s="374">
        <v>0</v>
      </c>
      <c r="AD157" s="374">
        <v>0</v>
      </c>
      <c r="AE157" s="374">
        <v>0</v>
      </c>
      <c r="AF157" s="374">
        <v>0</v>
      </c>
      <c r="AG157" s="374">
        <v>0</v>
      </c>
      <c r="AH157" s="374">
        <v>0</v>
      </c>
      <c r="AI157" s="374">
        <v>0</v>
      </c>
      <c r="AJ157" s="374">
        <v>0</v>
      </c>
      <c r="AK157" s="374">
        <v>0</v>
      </c>
      <c r="AL157" s="374">
        <v>0</v>
      </c>
      <c r="AM157" s="374">
        <v>0</v>
      </c>
      <c r="AN157" s="374">
        <v>0</v>
      </c>
      <c r="AO157" s="374">
        <v>0</v>
      </c>
      <c r="AP157" s="374">
        <v>0</v>
      </c>
      <c r="AQ157" s="374">
        <v>0</v>
      </c>
      <c r="AR157" s="374">
        <v>0</v>
      </c>
    </row>
    <row r="158" spans="1:44" ht="15" customHeight="1" x14ac:dyDescent="0.2">
      <c r="A158" s="387">
        <v>16</v>
      </c>
      <c r="B158" s="372">
        <f t="shared" si="25"/>
        <v>16</v>
      </c>
      <c r="C158" s="372" t="str">
        <f t="shared" si="25"/>
        <v>Cheltuieli de vanzare si distributie</v>
      </c>
      <c r="D158" s="373">
        <f t="shared" si="21"/>
        <v>0</v>
      </c>
      <c r="E158" s="374">
        <v>0</v>
      </c>
      <c r="F158" s="374">
        <v>0</v>
      </c>
      <c r="G158" s="374">
        <v>0</v>
      </c>
      <c r="H158" s="374">
        <v>0</v>
      </c>
      <c r="I158" s="374">
        <v>0</v>
      </c>
      <c r="J158" s="374">
        <v>0</v>
      </c>
      <c r="K158" s="374">
        <v>0</v>
      </c>
      <c r="L158" s="374">
        <v>0</v>
      </c>
      <c r="M158" s="374">
        <v>0</v>
      </c>
      <c r="N158" s="374">
        <v>0</v>
      </c>
      <c r="O158" s="374">
        <v>0</v>
      </c>
      <c r="P158" s="374">
        <v>0</v>
      </c>
      <c r="Q158" s="374">
        <v>0</v>
      </c>
      <c r="R158" s="374">
        <v>0</v>
      </c>
      <c r="S158" s="374">
        <v>0</v>
      </c>
      <c r="T158" s="374">
        <v>0</v>
      </c>
      <c r="U158" s="374">
        <v>0</v>
      </c>
      <c r="V158" s="374">
        <v>0</v>
      </c>
      <c r="W158" s="374">
        <v>0</v>
      </c>
      <c r="X158" s="374">
        <v>0</v>
      </c>
      <c r="Y158" s="374">
        <v>0</v>
      </c>
      <c r="Z158" s="374">
        <v>0</v>
      </c>
      <c r="AA158" s="374">
        <v>0</v>
      </c>
      <c r="AB158" s="374">
        <v>0</v>
      </c>
      <c r="AC158" s="374">
        <v>0</v>
      </c>
      <c r="AD158" s="374">
        <v>0</v>
      </c>
      <c r="AE158" s="374">
        <v>0</v>
      </c>
      <c r="AF158" s="374">
        <v>0</v>
      </c>
      <c r="AG158" s="374">
        <v>0</v>
      </c>
      <c r="AH158" s="374">
        <v>0</v>
      </c>
      <c r="AI158" s="374">
        <v>0</v>
      </c>
      <c r="AJ158" s="374">
        <v>0</v>
      </c>
      <c r="AK158" s="374">
        <v>0</v>
      </c>
      <c r="AL158" s="374">
        <v>0</v>
      </c>
      <c r="AM158" s="374">
        <v>0</v>
      </c>
      <c r="AN158" s="374">
        <v>0</v>
      </c>
      <c r="AO158" s="374">
        <v>0</v>
      </c>
      <c r="AP158" s="374">
        <v>0</v>
      </c>
      <c r="AQ158" s="374">
        <v>0</v>
      </c>
      <c r="AR158" s="374">
        <v>0</v>
      </c>
    </row>
    <row r="159" spans="1:44" ht="15" customHeight="1" x14ac:dyDescent="0.2">
      <c r="A159" s="387">
        <v>17</v>
      </c>
      <c r="B159" s="372">
        <f t="shared" si="25"/>
        <v>17</v>
      </c>
      <c r="C159" s="372" t="str">
        <f t="shared" si="25"/>
        <v>Cheltuieli cu concesiunile</v>
      </c>
      <c r="D159" s="373">
        <f t="shared" si="21"/>
        <v>0</v>
      </c>
      <c r="E159" s="374">
        <v>0</v>
      </c>
      <c r="F159" s="374">
        <v>0</v>
      </c>
      <c r="G159" s="374">
        <v>0</v>
      </c>
      <c r="H159" s="374">
        <v>0</v>
      </c>
      <c r="I159" s="374">
        <v>0</v>
      </c>
      <c r="J159" s="374">
        <v>0</v>
      </c>
      <c r="K159" s="374">
        <v>0</v>
      </c>
      <c r="L159" s="374">
        <v>0</v>
      </c>
      <c r="M159" s="374">
        <v>0</v>
      </c>
      <c r="N159" s="374">
        <v>0</v>
      </c>
      <c r="O159" s="374">
        <v>0</v>
      </c>
      <c r="P159" s="374">
        <v>0</v>
      </c>
      <c r="Q159" s="374">
        <v>0</v>
      </c>
      <c r="R159" s="374">
        <v>0</v>
      </c>
      <c r="S159" s="374">
        <v>0</v>
      </c>
      <c r="T159" s="374">
        <v>0</v>
      </c>
      <c r="U159" s="374">
        <v>0</v>
      </c>
      <c r="V159" s="374">
        <v>0</v>
      </c>
      <c r="W159" s="374">
        <v>0</v>
      </c>
      <c r="X159" s="374">
        <v>0</v>
      </c>
      <c r="Y159" s="374">
        <v>0</v>
      </c>
      <c r="Z159" s="374">
        <v>0</v>
      </c>
      <c r="AA159" s="374">
        <v>0</v>
      </c>
      <c r="AB159" s="374">
        <v>0</v>
      </c>
      <c r="AC159" s="374">
        <v>0</v>
      </c>
      <c r="AD159" s="374">
        <v>0</v>
      </c>
      <c r="AE159" s="374">
        <v>0</v>
      </c>
      <c r="AF159" s="374">
        <v>0</v>
      </c>
      <c r="AG159" s="374">
        <v>0</v>
      </c>
      <c r="AH159" s="374">
        <v>0</v>
      </c>
      <c r="AI159" s="374">
        <v>0</v>
      </c>
      <c r="AJ159" s="374">
        <v>0</v>
      </c>
      <c r="AK159" s="374">
        <v>0</v>
      </c>
      <c r="AL159" s="374">
        <v>0</v>
      </c>
      <c r="AM159" s="374">
        <v>0</v>
      </c>
      <c r="AN159" s="374">
        <v>0</v>
      </c>
      <c r="AO159" s="374">
        <v>0</v>
      </c>
      <c r="AP159" s="374">
        <v>0</v>
      </c>
      <c r="AQ159" s="374">
        <v>0</v>
      </c>
      <c r="AR159" s="374">
        <v>0</v>
      </c>
    </row>
    <row r="160" spans="1:44" ht="15" customHeight="1" x14ac:dyDescent="0.2">
      <c r="A160" s="387">
        <v>18</v>
      </c>
      <c r="B160" s="372">
        <f t="shared" ref="B160:C175" si="30">B62</f>
        <v>18</v>
      </c>
      <c r="C160" s="372" t="str">
        <f t="shared" si="30"/>
        <v>Cheltuieli cu logistica</v>
      </c>
      <c r="D160" s="373">
        <f t="shared" si="21"/>
        <v>0</v>
      </c>
      <c r="E160" s="374">
        <v>0</v>
      </c>
      <c r="F160" s="374">
        <v>0</v>
      </c>
      <c r="G160" s="374">
        <v>0</v>
      </c>
      <c r="H160" s="374">
        <v>0</v>
      </c>
      <c r="I160" s="374">
        <v>0</v>
      </c>
      <c r="J160" s="374">
        <v>0</v>
      </c>
      <c r="K160" s="374">
        <v>0</v>
      </c>
      <c r="L160" s="374">
        <v>0</v>
      </c>
      <c r="M160" s="374">
        <v>0</v>
      </c>
      <c r="N160" s="374">
        <v>0</v>
      </c>
      <c r="O160" s="374">
        <v>0</v>
      </c>
      <c r="P160" s="374">
        <v>0</v>
      </c>
      <c r="Q160" s="374">
        <v>0</v>
      </c>
      <c r="R160" s="374">
        <v>0</v>
      </c>
      <c r="S160" s="374">
        <v>0</v>
      </c>
      <c r="T160" s="374">
        <v>0</v>
      </c>
      <c r="U160" s="374">
        <v>0</v>
      </c>
      <c r="V160" s="374">
        <v>0</v>
      </c>
      <c r="W160" s="374">
        <v>0</v>
      </c>
      <c r="X160" s="374">
        <v>0</v>
      </c>
      <c r="Y160" s="374">
        <v>0</v>
      </c>
      <c r="Z160" s="374">
        <v>0</v>
      </c>
      <c r="AA160" s="374">
        <v>0</v>
      </c>
      <c r="AB160" s="374">
        <v>0</v>
      </c>
      <c r="AC160" s="374">
        <v>0</v>
      </c>
      <c r="AD160" s="374">
        <v>0</v>
      </c>
      <c r="AE160" s="374">
        <v>0</v>
      </c>
      <c r="AF160" s="374">
        <v>0</v>
      </c>
      <c r="AG160" s="374">
        <v>0</v>
      </c>
      <c r="AH160" s="374">
        <v>0</v>
      </c>
      <c r="AI160" s="374">
        <v>0</v>
      </c>
      <c r="AJ160" s="374">
        <v>0</v>
      </c>
      <c r="AK160" s="374">
        <v>0</v>
      </c>
      <c r="AL160" s="374">
        <v>0</v>
      </c>
      <c r="AM160" s="374">
        <v>0</v>
      </c>
      <c r="AN160" s="374">
        <v>0</v>
      </c>
      <c r="AO160" s="374">
        <v>0</v>
      </c>
      <c r="AP160" s="374">
        <v>0</v>
      </c>
      <c r="AQ160" s="374">
        <v>0</v>
      </c>
      <c r="AR160" s="374">
        <v>0</v>
      </c>
    </row>
    <row r="161" spans="1:44" ht="15" customHeight="1" x14ac:dyDescent="0.2">
      <c r="A161" s="387">
        <v>19</v>
      </c>
      <c r="B161" s="372">
        <f t="shared" si="30"/>
        <v>19</v>
      </c>
      <c r="C161" s="372" t="str">
        <f t="shared" si="30"/>
        <v>Cheltuieli cu diseminarea rezultatelor</v>
      </c>
      <c r="D161" s="373">
        <f t="shared" si="21"/>
        <v>0</v>
      </c>
      <c r="E161" s="374">
        <v>0</v>
      </c>
      <c r="F161" s="374">
        <v>0</v>
      </c>
      <c r="G161" s="374">
        <v>0</v>
      </c>
      <c r="H161" s="374">
        <v>0</v>
      </c>
      <c r="I161" s="374">
        <v>0</v>
      </c>
      <c r="J161" s="374">
        <v>0</v>
      </c>
      <c r="K161" s="374">
        <v>0</v>
      </c>
      <c r="L161" s="374">
        <v>0</v>
      </c>
      <c r="M161" s="374">
        <v>0</v>
      </c>
      <c r="N161" s="374">
        <v>0</v>
      </c>
      <c r="O161" s="374">
        <v>0</v>
      </c>
      <c r="P161" s="374">
        <v>0</v>
      </c>
      <c r="Q161" s="374">
        <v>0</v>
      </c>
      <c r="R161" s="374">
        <v>0</v>
      </c>
      <c r="S161" s="374">
        <v>0</v>
      </c>
      <c r="T161" s="374">
        <v>0</v>
      </c>
      <c r="U161" s="374">
        <v>0</v>
      </c>
      <c r="V161" s="374">
        <v>0</v>
      </c>
      <c r="W161" s="374">
        <v>0</v>
      </c>
      <c r="X161" s="374">
        <v>0</v>
      </c>
      <c r="Y161" s="374">
        <v>0</v>
      </c>
      <c r="Z161" s="374">
        <v>0</v>
      </c>
      <c r="AA161" s="374">
        <v>0</v>
      </c>
      <c r="AB161" s="374">
        <v>0</v>
      </c>
      <c r="AC161" s="374">
        <v>0</v>
      </c>
      <c r="AD161" s="374">
        <v>0</v>
      </c>
      <c r="AE161" s="374">
        <v>0</v>
      </c>
      <c r="AF161" s="374">
        <v>0</v>
      </c>
      <c r="AG161" s="374">
        <v>0</v>
      </c>
      <c r="AH161" s="374">
        <v>0</v>
      </c>
      <c r="AI161" s="374">
        <v>0</v>
      </c>
      <c r="AJ161" s="374">
        <v>0</v>
      </c>
      <c r="AK161" s="374">
        <v>0</v>
      </c>
      <c r="AL161" s="374">
        <v>0</v>
      </c>
      <c r="AM161" s="374">
        <v>0</v>
      </c>
      <c r="AN161" s="374">
        <v>0</v>
      </c>
      <c r="AO161" s="374">
        <v>0</v>
      </c>
      <c r="AP161" s="374">
        <v>0</v>
      </c>
      <c r="AQ161" s="374">
        <v>0</v>
      </c>
      <c r="AR161" s="374">
        <v>0</v>
      </c>
    </row>
    <row r="162" spans="1:44" s="387" customFormat="1" ht="15" customHeight="1" x14ac:dyDescent="0.2">
      <c r="A162" s="387">
        <v>20</v>
      </c>
      <c r="B162" s="372">
        <f t="shared" si="30"/>
        <v>20</v>
      </c>
      <c r="C162" s="372" t="str">
        <f t="shared" si="30"/>
        <v>Alte cheltuieli operationale</v>
      </c>
      <c r="D162" s="373">
        <f t="shared" si="21"/>
        <v>0</v>
      </c>
      <c r="E162" s="374">
        <v>0</v>
      </c>
      <c r="F162" s="374">
        <v>0</v>
      </c>
      <c r="G162" s="374">
        <v>0</v>
      </c>
      <c r="H162" s="374">
        <v>0</v>
      </c>
      <c r="I162" s="374">
        <v>0</v>
      </c>
      <c r="J162" s="374">
        <v>0</v>
      </c>
      <c r="K162" s="374">
        <v>0</v>
      </c>
      <c r="L162" s="374">
        <v>0</v>
      </c>
      <c r="M162" s="374">
        <v>0</v>
      </c>
      <c r="N162" s="374">
        <v>0</v>
      </c>
      <c r="O162" s="374">
        <v>0</v>
      </c>
      <c r="P162" s="374">
        <v>0</v>
      </c>
      <c r="Q162" s="374">
        <v>0</v>
      </c>
      <c r="R162" s="374">
        <v>0</v>
      </c>
      <c r="S162" s="374">
        <v>0</v>
      </c>
      <c r="T162" s="374">
        <v>0</v>
      </c>
      <c r="U162" s="374">
        <v>0</v>
      </c>
      <c r="V162" s="374">
        <v>0</v>
      </c>
      <c r="W162" s="374">
        <v>0</v>
      </c>
      <c r="X162" s="374">
        <v>0</v>
      </c>
      <c r="Y162" s="374">
        <v>0</v>
      </c>
      <c r="Z162" s="374">
        <v>0</v>
      </c>
      <c r="AA162" s="374">
        <v>0</v>
      </c>
      <c r="AB162" s="374">
        <v>0</v>
      </c>
      <c r="AC162" s="374">
        <v>0</v>
      </c>
      <c r="AD162" s="374">
        <v>0</v>
      </c>
      <c r="AE162" s="374">
        <v>0</v>
      </c>
      <c r="AF162" s="374">
        <v>0</v>
      </c>
      <c r="AG162" s="374">
        <v>0</v>
      </c>
      <c r="AH162" s="374">
        <v>0</v>
      </c>
      <c r="AI162" s="374">
        <v>0</v>
      </c>
      <c r="AJ162" s="374">
        <v>0</v>
      </c>
      <c r="AK162" s="374">
        <v>0</v>
      </c>
      <c r="AL162" s="374">
        <v>0</v>
      </c>
      <c r="AM162" s="374">
        <v>0</v>
      </c>
      <c r="AN162" s="374">
        <v>0</v>
      </c>
      <c r="AO162" s="374">
        <v>0</v>
      </c>
      <c r="AP162" s="374">
        <v>0</v>
      </c>
      <c r="AQ162" s="374">
        <v>0</v>
      </c>
      <c r="AR162" s="374">
        <v>0</v>
      </c>
    </row>
    <row r="163" spans="1:44" s="387" customFormat="1" ht="15" customHeight="1" x14ac:dyDescent="0.2">
      <c r="A163" s="387">
        <v>21</v>
      </c>
      <c r="B163" s="372">
        <f t="shared" si="30"/>
        <v>21</v>
      </c>
      <c r="C163" s="372" t="str">
        <f t="shared" si="30"/>
        <v>Cheltuieli cu pregătirea profesională</v>
      </c>
      <c r="D163" s="373">
        <f t="shared" si="21"/>
        <v>0</v>
      </c>
      <c r="E163" s="374">
        <v>0</v>
      </c>
      <c r="F163" s="374">
        <v>0</v>
      </c>
      <c r="G163" s="374">
        <v>0</v>
      </c>
      <c r="H163" s="374">
        <v>0</v>
      </c>
      <c r="I163" s="374">
        <v>0</v>
      </c>
      <c r="J163" s="374">
        <v>0</v>
      </c>
      <c r="K163" s="374">
        <v>0</v>
      </c>
      <c r="L163" s="374">
        <v>0</v>
      </c>
      <c r="M163" s="374">
        <v>0</v>
      </c>
      <c r="N163" s="374">
        <v>0</v>
      </c>
      <c r="O163" s="374">
        <v>0</v>
      </c>
      <c r="P163" s="374">
        <v>0</v>
      </c>
      <c r="Q163" s="374">
        <v>0</v>
      </c>
      <c r="R163" s="374">
        <v>0</v>
      </c>
      <c r="S163" s="374">
        <v>0</v>
      </c>
      <c r="T163" s="374">
        <v>0</v>
      </c>
      <c r="U163" s="374">
        <v>0</v>
      </c>
      <c r="V163" s="374">
        <v>0</v>
      </c>
      <c r="W163" s="374">
        <v>0</v>
      </c>
      <c r="X163" s="374">
        <v>0</v>
      </c>
      <c r="Y163" s="374">
        <v>0</v>
      </c>
      <c r="Z163" s="374">
        <v>0</v>
      </c>
      <c r="AA163" s="374">
        <v>0</v>
      </c>
      <c r="AB163" s="374">
        <v>0</v>
      </c>
      <c r="AC163" s="374">
        <v>0</v>
      </c>
      <c r="AD163" s="374">
        <v>0</v>
      </c>
      <c r="AE163" s="374">
        <v>0</v>
      </c>
      <c r="AF163" s="374">
        <v>0</v>
      </c>
      <c r="AG163" s="374">
        <v>0</v>
      </c>
      <c r="AH163" s="374">
        <v>0</v>
      </c>
      <c r="AI163" s="374">
        <v>0</v>
      </c>
      <c r="AJ163" s="374">
        <v>0</v>
      </c>
      <c r="AK163" s="374">
        <v>0</v>
      </c>
      <c r="AL163" s="374">
        <v>0</v>
      </c>
      <c r="AM163" s="374">
        <v>0</v>
      </c>
      <c r="AN163" s="374">
        <v>0</v>
      </c>
      <c r="AO163" s="374">
        <v>0</v>
      </c>
      <c r="AP163" s="374">
        <v>0</v>
      </c>
      <c r="AQ163" s="374">
        <v>0</v>
      </c>
      <c r="AR163" s="374">
        <v>0</v>
      </c>
    </row>
    <row r="164" spans="1:44" s="387" customFormat="1" ht="22.5" x14ac:dyDescent="0.2">
      <c r="A164" s="387">
        <v>22</v>
      </c>
      <c r="B164" s="372">
        <f t="shared" si="30"/>
        <v>22</v>
      </c>
      <c r="C164" s="372" t="str">
        <f t="shared" si="30"/>
        <v>Cheltuieli cu organizarea de evenimente</v>
      </c>
      <c r="D164" s="373">
        <f t="shared" si="21"/>
        <v>0</v>
      </c>
      <c r="E164" s="374">
        <v>0</v>
      </c>
      <c r="F164" s="374">
        <v>0</v>
      </c>
      <c r="G164" s="374">
        <v>0</v>
      </c>
      <c r="H164" s="374">
        <v>0</v>
      </c>
      <c r="I164" s="374">
        <v>0</v>
      </c>
      <c r="J164" s="374">
        <v>0</v>
      </c>
      <c r="K164" s="374">
        <v>0</v>
      </c>
      <c r="L164" s="374">
        <v>0</v>
      </c>
      <c r="M164" s="374">
        <v>0</v>
      </c>
      <c r="N164" s="374">
        <v>0</v>
      </c>
      <c r="O164" s="374">
        <v>0</v>
      </c>
      <c r="P164" s="374">
        <v>0</v>
      </c>
      <c r="Q164" s="374">
        <v>0</v>
      </c>
      <c r="R164" s="374">
        <v>0</v>
      </c>
      <c r="S164" s="374">
        <v>0</v>
      </c>
      <c r="T164" s="374">
        <v>0</v>
      </c>
      <c r="U164" s="374">
        <v>0</v>
      </c>
      <c r="V164" s="374">
        <v>0</v>
      </c>
      <c r="W164" s="374">
        <v>0</v>
      </c>
      <c r="X164" s="374">
        <v>0</v>
      </c>
      <c r="Y164" s="374">
        <v>0</v>
      </c>
      <c r="Z164" s="374">
        <v>0</v>
      </c>
      <c r="AA164" s="374">
        <v>0</v>
      </c>
      <c r="AB164" s="374">
        <v>0</v>
      </c>
      <c r="AC164" s="374">
        <v>0</v>
      </c>
      <c r="AD164" s="374">
        <v>0</v>
      </c>
      <c r="AE164" s="374">
        <v>0</v>
      </c>
      <c r="AF164" s="374">
        <v>0</v>
      </c>
      <c r="AG164" s="374">
        <v>0</v>
      </c>
      <c r="AH164" s="374">
        <v>0</v>
      </c>
      <c r="AI164" s="374">
        <v>0</v>
      </c>
      <c r="AJ164" s="374">
        <v>0</v>
      </c>
      <c r="AK164" s="374">
        <v>0</v>
      </c>
      <c r="AL164" s="374">
        <v>0</v>
      </c>
      <c r="AM164" s="374">
        <v>0</v>
      </c>
      <c r="AN164" s="374">
        <v>0</v>
      </c>
      <c r="AO164" s="374">
        <v>0</v>
      </c>
      <c r="AP164" s="374">
        <v>0</v>
      </c>
      <c r="AQ164" s="374">
        <v>0</v>
      </c>
      <c r="AR164" s="374">
        <v>0</v>
      </c>
    </row>
    <row r="165" spans="1:44" s="387" customFormat="1" ht="45" x14ac:dyDescent="0.2">
      <c r="A165" s="387">
        <v>23</v>
      </c>
      <c r="B165" s="372">
        <f t="shared" si="30"/>
        <v>23</v>
      </c>
      <c r="C165" s="372" t="str">
        <f t="shared" si="30"/>
        <v>Cheltuieli pentru asigurarea securității și sănătății în muncă, pentru personalul
angajati</v>
      </c>
      <c r="D165" s="373">
        <f t="shared" si="21"/>
        <v>0</v>
      </c>
      <c r="E165" s="374">
        <v>0</v>
      </c>
      <c r="F165" s="374">
        <v>0</v>
      </c>
      <c r="G165" s="374">
        <v>0</v>
      </c>
      <c r="H165" s="374">
        <v>0</v>
      </c>
      <c r="I165" s="374">
        <v>0</v>
      </c>
      <c r="J165" s="374">
        <v>0</v>
      </c>
      <c r="K165" s="374">
        <v>0</v>
      </c>
      <c r="L165" s="374">
        <v>0</v>
      </c>
      <c r="M165" s="374">
        <v>0</v>
      </c>
      <c r="N165" s="374">
        <v>0</v>
      </c>
      <c r="O165" s="374">
        <v>0</v>
      </c>
      <c r="P165" s="374">
        <v>0</v>
      </c>
      <c r="Q165" s="374">
        <v>0</v>
      </c>
      <c r="R165" s="374">
        <v>0</v>
      </c>
      <c r="S165" s="374">
        <v>0</v>
      </c>
      <c r="T165" s="374">
        <v>0</v>
      </c>
      <c r="U165" s="374">
        <v>0</v>
      </c>
      <c r="V165" s="374">
        <v>0</v>
      </c>
      <c r="W165" s="374">
        <v>0</v>
      </c>
      <c r="X165" s="374">
        <v>0</v>
      </c>
      <c r="Y165" s="374">
        <v>0</v>
      </c>
      <c r="Z165" s="374">
        <v>0</v>
      </c>
      <c r="AA165" s="374">
        <v>0</v>
      </c>
      <c r="AB165" s="374">
        <v>0</v>
      </c>
      <c r="AC165" s="374">
        <v>0</v>
      </c>
      <c r="AD165" s="374">
        <v>0</v>
      </c>
      <c r="AE165" s="374">
        <v>0</v>
      </c>
      <c r="AF165" s="374">
        <v>0</v>
      </c>
      <c r="AG165" s="374">
        <v>0</v>
      </c>
      <c r="AH165" s="374">
        <v>0</v>
      </c>
      <c r="AI165" s="374">
        <v>0</v>
      </c>
      <c r="AJ165" s="374">
        <v>0</v>
      </c>
      <c r="AK165" s="374">
        <v>0</v>
      </c>
      <c r="AL165" s="374">
        <v>0</v>
      </c>
      <c r="AM165" s="374">
        <v>0</v>
      </c>
      <c r="AN165" s="374">
        <v>0</v>
      </c>
      <c r="AO165" s="374">
        <v>0</v>
      </c>
      <c r="AP165" s="374">
        <v>0</v>
      </c>
      <c r="AQ165" s="374">
        <v>0</v>
      </c>
      <c r="AR165" s="374">
        <v>0</v>
      </c>
    </row>
    <row r="166" spans="1:44" s="387" customFormat="1" ht="15" customHeight="1" x14ac:dyDescent="0.2">
      <c r="A166" s="387">
        <v>24</v>
      </c>
      <c r="B166" s="372">
        <f t="shared" si="30"/>
        <v>24</v>
      </c>
      <c r="C166" s="372" t="str">
        <f t="shared" si="30"/>
        <v>Cheltuieli cu consultanta si expertiza</v>
      </c>
      <c r="D166" s="373">
        <f t="shared" si="21"/>
        <v>0</v>
      </c>
      <c r="E166" s="374">
        <v>0</v>
      </c>
      <c r="F166" s="374">
        <v>0</v>
      </c>
      <c r="G166" s="374">
        <v>0</v>
      </c>
      <c r="H166" s="374">
        <v>0</v>
      </c>
      <c r="I166" s="374">
        <v>0</v>
      </c>
      <c r="J166" s="374">
        <v>0</v>
      </c>
      <c r="K166" s="374">
        <v>0</v>
      </c>
      <c r="L166" s="374">
        <v>0</v>
      </c>
      <c r="M166" s="374">
        <v>0</v>
      </c>
      <c r="N166" s="374">
        <v>0</v>
      </c>
      <c r="O166" s="374">
        <v>0</v>
      </c>
      <c r="P166" s="374">
        <v>0</v>
      </c>
      <c r="Q166" s="374">
        <v>0</v>
      </c>
      <c r="R166" s="374">
        <v>0</v>
      </c>
      <c r="S166" s="374">
        <v>0</v>
      </c>
      <c r="T166" s="374">
        <v>0</v>
      </c>
      <c r="U166" s="374">
        <v>0</v>
      </c>
      <c r="V166" s="374">
        <v>0</v>
      </c>
      <c r="W166" s="374">
        <v>0</v>
      </c>
      <c r="X166" s="374">
        <v>0</v>
      </c>
      <c r="Y166" s="374">
        <v>0</v>
      </c>
      <c r="Z166" s="374">
        <v>0</v>
      </c>
      <c r="AA166" s="374">
        <v>0</v>
      </c>
      <c r="AB166" s="374">
        <v>0</v>
      </c>
      <c r="AC166" s="374">
        <v>0</v>
      </c>
      <c r="AD166" s="374">
        <v>0</v>
      </c>
      <c r="AE166" s="374">
        <v>0</v>
      </c>
      <c r="AF166" s="374">
        <v>0</v>
      </c>
      <c r="AG166" s="374">
        <v>0</v>
      </c>
      <c r="AH166" s="374">
        <v>0</v>
      </c>
      <c r="AI166" s="374">
        <v>0</v>
      </c>
      <c r="AJ166" s="374">
        <v>0</v>
      </c>
      <c r="AK166" s="374">
        <v>0</v>
      </c>
      <c r="AL166" s="374">
        <v>0</v>
      </c>
      <c r="AM166" s="374">
        <v>0</v>
      </c>
      <c r="AN166" s="374">
        <v>0</v>
      </c>
      <c r="AO166" s="374">
        <v>0</v>
      </c>
      <c r="AP166" s="374">
        <v>0</v>
      </c>
      <c r="AQ166" s="374">
        <v>0</v>
      </c>
      <c r="AR166" s="374">
        <v>0</v>
      </c>
    </row>
    <row r="167" spans="1:44" s="387" customFormat="1" ht="15" customHeight="1" x14ac:dyDescent="0.2">
      <c r="A167" s="387">
        <v>25</v>
      </c>
      <c r="B167" s="372">
        <f t="shared" si="30"/>
        <v>25</v>
      </c>
      <c r="C167" s="372" t="str">
        <f t="shared" si="30"/>
        <v xml:space="preserve"> Cheltuieli pentru organizare expoziti, evenimente sportive, artistice, etc</v>
      </c>
      <c r="D167" s="373">
        <f t="shared" si="21"/>
        <v>0</v>
      </c>
      <c r="E167" s="374">
        <v>0</v>
      </c>
      <c r="F167" s="374">
        <v>0</v>
      </c>
      <c r="G167" s="374">
        <v>0</v>
      </c>
      <c r="H167" s="374">
        <v>0</v>
      </c>
      <c r="I167" s="374">
        <v>0</v>
      </c>
      <c r="J167" s="374">
        <v>0</v>
      </c>
      <c r="K167" s="374">
        <v>0</v>
      </c>
      <c r="L167" s="374">
        <v>0</v>
      </c>
      <c r="M167" s="374">
        <v>0</v>
      </c>
      <c r="N167" s="374">
        <v>0</v>
      </c>
      <c r="O167" s="374">
        <v>0</v>
      </c>
      <c r="P167" s="374">
        <v>0</v>
      </c>
      <c r="Q167" s="374">
        <v>0</v>
      </c>
      <c r="R167" s="374">
        <v>0</v>
      </c>
      <c r="S167" s="374">
        <v>0</v>
      </c>
      <c r="T167" s="374">
        <v>0</v>
      </c>
      <c r="U167" s="374">
        <v>0</v>
      </c>
      <c r="V167" s="374">
        <v>0</v>
      </c>
      <c r="W167" s="374">
        <v>0</v>
      </c>
      <c r="X167" s="374">
        <v>0</v>
      </c>
      <c r="Y167" s="374">
        <v>0</v>
      </c>
      <c r="Z167" s="374">
        <v>0</v>
      </c>
      <c r="AA167" s="374">
        <v>0</v>
      </c>
      <c r="AB167" s="374">
        <v>0</v>
      </c>
      <c r="AC167" s="374">
        <v>0</v>
      </c>
      <c r="AD167" s="374">
        <v>0</v>
      </c>
      <c r="AE167" s="374">
        <v>0</v>
      </c>
      <c r="AF167" s="374">
        <v>0</v>
      </c>
      <c r="AG167" s="374">
        <v>0</v>
      </c>
      <c r="AH167" s="374">
        <v>0</v>
      </c>
      <c r="AI167" s="374">
        <v>0</v>
      </c>
      <c r="AJ167" s="374">
        <v>0</v>
      </c>
      <c r="AK167" s="374">
        <v>0</v>
      </c>
      <c r="AL167" s="374">
        <v>0</v>
      </c>
      <c r="AM167" s="374">
        <v>0</v>
      </c>
      <c r="AN167" s="374">
        <v>0</v>
      </c>
      <c r="AO167" s="374">
        <v>0</v>
      </c>
      <c r="AP167" s="374">
        <v>0</v>
      </c>
      <c r="AQ167" s="374">
        <v>0</v>
      </c>
      <c r="AR167" s="374">
        <v>0</v>
      </c>
    </row>
    <row r="168" spans="1:44" s="387" customFormat="1" ht="22.5" hidden="1" x14ac:dyDescent="0.2">
      <c r="A168" s="387">
        <v>26</v>
      </c>
      <c r="B168" s="372">
        <f t="shared" si="30"/>
        <v>26</v>
      </c>
      <c r="C168" s="372" t="str">
        <f t="shared" si="30"/>
        <v>Cheltuieli cu lucrările şi serviciile executate de terţi</v>
      </c>
      <c r="D168" s="373">
        <f t="shared" si="21"/>
        <v>0</v>
      </c>
      <c r="E168" s="374">
        <v>0</v>
      </c>
      <c r="F168" s="374">
        <v>0</v>
      </c>
      <c r="G168" s="374">
        <v>0</v>
      </c>
      <c r="H168" s="374">
        <v>0</v>
      </c>
      <c r="I168" s="374">
        <v>0</v>
      </c>
      <c r="J168" s="374">
        <v>0</v>
      </c>
      <c r="K168" s="374">
        <v>0</v>
      </c>
      <c r="L168" s="374">
        <v>0</v>
      </c>
      <c r="M168" s="374">
        <v>0</v>
      </c>
      <c r="N168" s="374">
        <v>0</v>
      </c>
      <c r="O168" s="374">
        <v>0</v>
      </c>
      <c r="P168" s="374">
        <v>0</v>
      </c>
      <c r="Q168" s="374">
        <v>0</v>
      </c>
      <c r="R168" s="374">
        <v>0</v>
      </c>
      <c r="S168" s="374">
        <v>0</v>
      </c>
      <c r="T168" s="374">
        <v>0</v>
      </c>
      <c r="U168" s="374">
        <v>0</v>
      </c>
      <c r="V168" s="374">
        <v>0</v>
      </c>
      <c r="W168" s="374">
        <v>0</v>
      </c>
      <c r="X168" s="374">
        <v>0</v>
      </c>
      <c r="Y168" s="374">
        <v>0</v>
      </c>
      <c r="Z168" s="374">
        <v>0</v>
      </c>
      <c r="AA168" s="374">
        <v>0</v>
      </c>
      <c r="AB168" s="374">
        <v>0</v>
      </c>
      <c r="AC168" s="374">
        <v>0</v>
      </c>
      <c r="AD168" s="374">
        <v>0</v>
      </c>
      <c r="AE168" s="374">
        <v>0</v>
      </c>
      <c r="AF168" s="374">
        <v>0</v>
      </c>
      <c r="AG168" s="374">
        <v>0</v>
      </c>
      <c r="AH168" s="374">
        <v>0</v>
      </c>
      <c r="AI168" s="374">
        <v>0</v>
      </c>
      <c r="AJ168" s="374">
        <v>0</v>
      </c>
      <c r="AK168" s="374">
        <v>0</v>
      </c>
      <c r="AL168" s="374">
        <v>0</v>
      </c>
      <c r="AM168" s="374">
        <v>0</v>
      </c>
      <c r="AN168" s="374">
        <v>0</v>
      </c>
      <c r="AO168" s="374">
        <v>0</v>
      </c>
      <c r="AP168" s="374">
        <v>0</v>
      </c>
      <c r="AQ168" s="374">
        <v>0</v>
      </c>
      <c r="AR168" s="374">
        <v>0</v>
      </c>
    </row>
    <row r="169" spans="1:44" s="387" customFormat="1" hidden="1" x14ac:dyDescent="0.2">
      <c r="A169" s="387">
        <v>27</v>
      </c>
      <c r="B169" s="372">
        <f t="shared" si="30"/>
        <v>27</v>
      </c>
      <c r="C169" s="372">
        <f t="shared" si="30"/>
        <v>0</v>
      </c>
      <c r="D169" s="373">
        <f t="shared" si="21"/>
        <v>0</v>
      </c>
      <c r="E169" s="374">
        <v>0</v>
      </c>
      <c r="F169" s="374">
        <v>0</v>
      </c>
      <c r="G169" s="374">
        <v>0</v>
      </c>
      <c r="H169" s="374">
        <v>0</v>
      </c>
      <c r="I169" s="374">
        <v>0</v>
      </c>
      <c r="J169" s="374">
        <v>0</v>
      </c>
      <c r="K169" s="374">
        <v>0</v>
      </c>
      <c r="L169" s="374">
        <v>0</v>
      </c>
      <c r="M169" s="374">
        <v>0</v>
      </c>
      <c r="N169" s="374">
        <v>0</v>
      </c>
      <c r="O169" s="374">
        <v>0</v>
      </c>
      <c r="P169" s="374">
        <v>0</v>
      </c>
      <c r="Q169" s="374">
        <v>0</v>
      </c>
      <c r="R169" s="374">
        <v>0</v>
      </c>
      <c r="S169" s="374">
        <v>0</v>
      </c>
      <c r="T169" s="374">
        <v>0</v>
      </c>
      <c r="U169" s="374">
        <v>0</v>
      </c>
      <c r="V169" s="374">
        <v>0</v>
      </c>
      <c r="W169" s="374">
        <v>0</v>
      </c>
      <c r="X169" s="374">
        <v>0</v>
      </c>
      <c r="Y169" s="374">
        <v>0</v>
      </c>
      <c r="Z169" s="374">
        <v>0</v>
      </c>
      <c r="AA169" s="374">
        <v>0</v>
      </c>
      <c r="AB169" s="374">
        <v>0</v>
      </c>
      <c r="AC169" s="374">
        <v>0</v>
      </c>
      <c r="AD169" s="374">
        <v>0</v>
      </c>
      <c r="AE169" s="374">
        <v>0</v>
      </c>
      <c r="AF169" s="374">
        <v>0</v>
      </c>
      <c r="AG169" s="374">
        <v>0</v>
      </c>
      <c r="AH169" s="374">
        <v>0</v>
      </c>
      <c r="AI169" s="374">
        <v>0</v>
      </c>
      <c r="AJ169" s="374">
        <v>0</v>
      </c>
      <c r="AK169" s="374">
        <v>0</v>
      </c>
      <c r="AL169" s="374">
        <v>0</v>
      </c>
      <c r="AM169" s="374">
        <v>0</v>
      </c>
      <c r="AN169" s="374">
        <v>0</v>
      </c>
      <c r="AO169" s="374">
        <v>0</v>
      </c>
      <c r="AP169" s="374">
        <v>0</v>
      </c>
      <c r="AQ169" s="374">
        <v>0</v>
      </c>
      <c r="AR169" s="374">
        <v>0</v>
      </c>
    </row>
    <row r="170" spans="1:44" s="387" customFormat="1" ht="36.6" hidden="1" customHeight="1" x14ac:dyDescent="0.2">
      <c r="A170" s="387">
        <v>28</v>
      </c>
      <c r="B170" s="372">
        <f t="shared" si="30"/>
        <v>28</v>
      </c>
      <c r="C170" s="372" t="str">
        <f t="shared" si="30"/>
        <v>Cheltutuieli aferente activitatii fara scop patrimonial</v>
      </c>
      <c r="D170" s="373">
        <f t="shared" si="21"/>
        <v>0</v>
      </c>
      <c r="E170" s="374">
        <v>0</v>
      </c>
      <c r="F170" s="374">
        <v>0</v>
      </c>
      <c r="G170" s="374">
        <v>0</v>
      </c>
      <c r="H170" s="374">
        <v>0</v>
      </c>
      <c r="I170" s="374">
        <v>0</v>
      </c>
      <c r="J170" s="374">
        <v>0</v>
      </c>
      <c r="K170" s="374">
        <v>0</v>
      </c>
      <c r="L170" s="374">
        <v>0</v>
      </c>
      <c r="M170" s="374">
        <v>0</v>
      </c>
      <c r="N170" s="374">
        <v>0</v>
      </c>
      <c r="O170" s="374">
        <v>0</v>
      </c>
      <c r="P170" s="374">
        <v>0</v>
      </c>
      <c r="Q170" s="374">
        <v>0</v>
      </c>
      <c r="R170" s="374">
        <v>0</v>
      </c>
      <c r="S170" s="374">
        <v>0</v>
      </c>
      <c r="T170" s="374">
        <v>0</v>
      </c>
      <c r="U170" s="374">
        <v>0</v>
      </c>
      <c r="V170" s="374">
        <v>0</v>
      </c>
      <c r="W170" s="374">
        <v>0</v>
      </c>
      <c r="X170" s="374">
        <v>0</v>
      </c>
      <c r="Y170" s="374">
        <v>0</v>
      </c>
      <c r="Z170" s="374">
        <v>0</v>
      </c>
      <c r="AA170" s="374">
        <v>0</v>
      </c>
      <c r="AB170" s="374">
        <v>0</v>
      </c>
      <c r="AC170" s="374">
        <v>0</v>
      </c>
      <c r="AD170" s="374">
        <v>0</v>
      </c>
      <c r="AE170" s="374">
        <v>0</v>
      </c>
      <c r="AF170" s="374">
        <v>0</v>
      </c>
      <c r="AG170" s="374">
        <v>0</v>
      </c>
      <c r="AH170" s="374">
        <v>0</v>
      </c>
      <c r="AI170" s="374">
        <v>0</v>
      </c>
      <c r="AJ170" s="374">
        <v>0</v>
      </c>
      <c r="AK170" s="374">
        <v>0</v>
      </c>
      <c r="AL170" s="374">
        <v>0</v>
      </c>
      <c r="AM170" s="374">
        <v>0</v>
      </c>
      <c r="AN170" s="374">
        <v>0</v>
      </c>
      <c r="AO170" s="374">
        <v>0</v>
      </c>
      <c r="AP170" s="374">
        <v>0</v>
      </c>
      <c r="AQ170" s="374">
        <v>0</v>
      </c>
      <c r="AR170" s="374">
        <v>0</v>
      </c>
    </row>
    <row r="171" spans="1:44" s="387" customFormat="1" ht="33.75" hidden="1" x14ac:dyDescent="0.2">
      <c r="B171" s="372">
        <f t="shared" si="30"/>
        <v>29</v>
      </c>
      <c r="C171" s="372" t="str">
        <f t="shared" si="30"/>
        <v>…………... ( se vor adauga linii si se vor completa conform prevederilor ghidurilor specifice)</v>
      </c>
      <c r="D171" s="373">
        <f t="shared" si="21"/>
        <v>0</v>
      </c>
      <c r="E171" s="374">
        <v>0</v>
      </c>
      <c r="F171" s="374">
        <v>0</v>
      </c>
      <c r="G171" s="374">
        <v>0</v>
      </c>
      <c r="H171" s="374">
        <v>0</v>
      </c>
      <c r="I171" s="374">
        <v>0</v>
      </c>
      <c r="J171" s="374">
        <v>0</v>
      </c>
      <c r="K171" s="374">
        <v>0</v>
      </c>
      <c r="L171" s="374">
        <v>0</v>
      </c>
      <c r="M171" s="374">
        <v>0</v>
      </c>
      <c r="N171" s="374">
        <v>0</v>
      </c>
      <c r="O171" s="374">
        <v>0</v>
      </c>
      <c r="P171" s="374">
        <v>0</v>
      </c>
      <c r="Q171" s="374">
        <v>0</v>
      </c>
      <c r="R171" s="374">
        <v>0</v>
      </c>
      <c r="S171" s="374">
        <v>0</v>
      </c>
      <c r="T171" s="374">
        <v>0</v>
      </c>
      <c r="U171" s="374">
        <v>0</v>
      </c>
      <c r="V171" s="374">
        <v>0</v>
      </c>
      <c r="W171" s="374">
        <v>0</v>
      </c>
      <c r="X171" s="374">
        <v>0</v>
      </c>
      <c r="Y171" s="374">
        <v>0</v>
      </c>
      <c r="Z171" s="374">
        <v>0</v>
      </c>
      <c r="AA171" s="374">
        <v>0</v>
      </c>
      <c r="AB171" s="374">
        <v>0</v>
      </c>
      <c r="AC171" s="374">
        <v>0</v>
      </c>
      <c r="AD171" s="374">
        <v>0</v>
      </c>
      <c r="AE171" s="374">
        <v>0</v>
      </c>
      <c r="AF171" s="374">
        <v>0</v>
      </c>
      <c r="AG171" s="374">
        <v>0</v>
      </c>
      <c r="AH171" s="374">
        <v>0</v>
      </c>
      <c r="AI171" s="374">
        <v>0</v>
      </c>
      <c r="AJ171" s="374">
        <v>0</v>
      </c>
      <c r="AK171" s="374">
        <v>0</v>
      </c>
      <c r="AL171" s="374">
        <v>0</v>
      </c>
      <c r="AM171" s="374">
        <v>0</v>
      </c>
      <c r="AN171" s="374">
        <v>0</v>
      </c>
      <c r="AO171" s="374">
        <v>0</v>
      </c>
      <c r="AP171" s="374">
        <v>0</v>
      </c>
      <c r="AQ171" s="374">
        <v>0</v>
      </c>
      <c r="AR171" s="374">
        <v>0</v>
      </c>
    </row>
    <row r="172" spans="1:44" s="387" customFormat="1" ht="25.9" hidden="1" customHeight="1" x14ac:dyDescent="0.2">
      <c r="B172" s="372">
        <f t="shared" si="30"/>
        <v>30</v>
      </c>
      <c r="C172" s="372" t="str">
        <f t="shared" si="30"/>
        <v>…………... ( se vor adauga linii si se vor completa conform prevederilor ghidurilor specifice)</v>
      </c>
      <c r="D172" s="373">
        <f t="shared" si="21"/>
        <v>0</v>
      </c>
      <c r="E172" s="374">
        <v>0</v>
      </c>
      <c r="F172" s="374">
        <v>0</v>
      </c>
      <c r="G172" s="374">
        <v>0</v>
      </c>
      <c r="H172" s="374">
        <v>0</v>
      </c>
      <c r="I172" s="374">
        <v>0</v>
      </c>
      <c r="J172" s="374">
        <v>0</v>
      </c>
      <c r="K172" s="374">
        <v>0</v>
      </c>
      <c r="L172" s="374">
        <v>0</v>
      </c>
      <c r="M172" s="374">
        <v>0</v>
      </c>
      <c r="N172" s="374">
        <v>0</v>
      </c>
      <c r="O172" s="374">
        <v>0</v>
      </c>
      <c r="P172" s="374">
        <v>0</v>
      </c>
      <c r="Q172" s="374">
        <v>0</v>
      </c>
      <c r="R172" s="374">
        <v>0</v>
      </c>
      <c r="S172" s="374">
        <v>0</v>
      </c>
      <c r="T172" s="374">
        <v>0</v>
      </c>
      <c r="U172" s="374">
        <v>0</v>
      </c>
      <c r="V172" s="374">
        <v>0</v>
      </c>
      <c r="W172" s="374">
        <v>0</v>
      </c>
      <c r="X172" s="374">
        <v>0</v>
      </c>
      <c r="Y172" s="374">
        <v>0</v>
      </c>
      <c r="Z172" s="374">
        <v>0</v>
      </c>
      <c r="AA172" s="374">
        <v>0</v>
      </c>
      <c r="AB172" s="374">
        <v>0</v>
      </c>
      <c r="AC172" s="374">
        <v>0</v>
      </c>
      <c r="AD172" s="374">
        <v>0</v>
      </c>
      <c r="AE172" s="374">
        <v>0</v>
      </c>
      <c r="AF172" s="374">
        <v>0</v>
      </c>
      <c r="AG172" s="374">
        <v>0</v>
      </c>
      <c r="AH172" s="374">
        <v>0</v>
      </c>
      <c r="AI172" s="374">
        <v>0</v>
      </c>
      <c r="AJ172" s="374">
        <v>0</v>
      </c>
      <c r="AK172" s="374">
        <v>0</v>
      </c>
      <c r="AL172" s="374">
        <v>0</v>
      </c>
      <c r="AM172" s="374">
        <v>0</v>
      </c>
      <c r="AN172" s="374">
        <v>0</v>
      </c>
      <c r="AO172" s="374">
        <v>0</v>
      </c>
      <c r="AP172" s="374">
        <v>0</v>
      </c>
      <c r="AQ172" s="374">
        <v>0</v>
      </c>
      <c r="AR172" s="374">
        <v>0</v>
      </c>
    </row>
    <row r="173" spans="1:44" s="387" customFormat="1" ht="25.9" hidden="1" customHeight="1" x14ac:dyDescent="0.2">
      <c r="B173" s="372">
        <f t="shared" si="30"/>
        <v>31</v>
      </c>
      <c r="C173" s="372" t="str">
        <f t="shared" si="30"/>
        <v>…………... ( se vor adauga linii si se vor completa conform prevederilor ghidurilor specifice)</v>
      </c>
      <c r="D173" s="373">
        <f t="shared" si="21"/>
        <v>0</v>
      </c>
      <c r="E173" s="374">
        <v>0</v>
      </c>
      <c r="F173" s="374">
        <v>0</v>
      </c>
      <c r="G173" s="374">
        <v>0</v>
      </c>
      <c r="H173" s="374">
        <v>0</v>
      </c>
      <c r="I173" s="374">
        <v>0</v>
      </c>
      <c r="J173" s="374">
        <v>0</v>
      </c>
      <c r="K173" s="374">
        <v>0</v>
      </c>
      <c r="L173" s="374">
        <v>0</v>
      </c>
      <c r="M173" s="374">
        <v>0</v>
      </c>
      <c r="N173" s="374">
        <v>0</v>
      </c>
      <c r="O173" s="374">
        <v>0</v>
      </c>
      <c r="P173" s="374">
        <v>0</v>
      </c>
      <c r="Q173" s="374">
        <v>0</v>
      </c>
      <c r="R173" s="374">
        <v>0</v>
      </c>
      <c r="S173" s="374">
        <v>0</v>
      </c>
      <c r="T173" s="374">
        <v>0</v>
      </c>
      <c r="U173" s="374">
        <v>0</v>
      </c>
      <c r="V173" s="374">
        <v>0</v>
      </c>
      <c r="W173" s="374">
        <v>0</v>
      </c>
      <c r="X173" s="374">
        <v>0</v>
      </c>
      <c r="Y173" s="374">
        <v>0</v>
      </c>
      <c r="Z173" s="374">
        <v>0</v>
      </c>
      <c r="AA173" s="374">
        <v>0</v>
      </c>
      <c r="AB173" s="374">
        <v>0</v>
      </c>
      <c r="AC173" s="374">
        <v>0</v>
      </c>
      <c r="AD173" s="374">
        <v>0</v>
      </c>
      <c r="AE173" s="374">
        <v>0</v>
      </c>
      <c r="AF173" s="374">
        <v>0</v>
      </c>
      <c r="AG173" s="374">
        <v>0</v>
      </c>
      <c r="AH173" s="374">
        <v>0</v>
      </c>
      <c r="AI173" s="374">
        <v>0</v>
      </c>
      <c r="AJ173" s="374">
        <v>0</v>
      </c>
      <c r="AK173" s="374">
        <v>0</v>
      </c>
      <c r="AL173" s="374">
        <v>0</v>
      </c>
      <c r="AM173" s="374">
        <v>0</v>
      </c>
      <c r="AN173" s="374">
        <v>0</v>
      </c>
      <c r="AO173" s="374">
        <v>0</v>
      </c>
      <c r="AP173" s="374">
        <v>0</v>
      </c>
      <c r="AQ173" s="374">
        <v>0</v>
      </c>
      <c r="AR173" s="374">
        <v>0</v>
      </c>
    </row>
    <row r="174" spans="1:44" s="387" customFormat="1" ht="33.75" x14ac:dyDescent="0.2">
      <c r="B174" s="372">
        <f t="shared" si="30"/>
        <v>32</v>
      </c>
      <c r="C174" s="372" t="str">
        <f t="shared" si="30"/>
        <v>…………... ( se vor adauga linii si se vor completa conform prevederilor ghidurilor specifice)</v>
      </c>
      <c r="D174" s="373">
        <f t="shared" si="21"/>
        <v>0</v>
      </c>
      <c r="E174" s="374">
        <v>0</v>
      </c>
      <c r="F174" s="374">
        <v>0</v>
      </c>
      <c r="G174" s="374">
        <v>0</v>
      </c>
      <c r="H174" s="374">
        <v>0</v>
      </c>
      <c r="I174" s="374">
        <v>0</v>
      </c>
      <c r="J174" s="374">
        <v>0</v>
      </c>
      <c r="K174" s="374">
        <v>0</v>
      </c>
      <c r="L174" s="374">
        <v>0</v>
      </c>
      <c r="M174" s="374">
        <v>0</v>
      </c>
      <c r="N174" s="374">
        <v>0</v>
      </c>
      <c r="O174" s="374">
        <v>0</v>
      </c>
      <c r="P174" s="374">
        <v>0</v>
      </c>
      <c r="Q174" s="374">
        <v>0</v>
      </c>
      <c r="R174" s="374">
        <v>0</v>
      </c>
      <c r="S174" s="374">
        <v>0</v>
      </c>
      <c r="T174" s="374">
        <v>0</v>
      </c>
      <c r="U174" s="374">
        <v>0</v>
      </c>
      <c r="V174" s="374">
        <v>0</v>
      </c>
      <c r="W174" s="374">
        <v>0</v>
      </c>
      <c r="X174" s="374">
        <v>0</v>
      </c>
      <c r="Y174" s="374">
        <v>0</v>
      </c>
      <c r="Z174" s="374">
        <v>0</v>
      </c>
      <c r="AA174" s="374">
        <v>0</v>
      </c>
      <c r="AB174" s="374">
        <v>0</v>
      </c>
      <c r="AC174" s="374">
        <v>0</v>
      </c>
      <c r="AD174" s="374">
        <v>0</v>
      </c>
      <c r="AE174" s="374">
        <v>0</v>
      </c>
      <c r="AF174" s="374">
        <v>0</v>
      </c>
      <c r="AG174" s="374">
        <v>0</v>
      </c>
      <c r="AH174" s="374">
        <v>0</v>
      </c>
      <c r="AI174" s="374">
        <v>0</v>
      </c>
      <c r="AJ174" s="374">
        <v>0</v>
      </c>
      <c r="AK174" s="374">
        <v>0</v>
      </c>
      <c r="AL174" s="374">
        <v>0</v>
      </c>
      <c r="AM174" s="374">
        <v>0</v>
      </c>
      <c r="AN174" s="374">
        <v>0</v>
      </c>
      <c r="AO174" s="374">
        <v>0</v>
      </c>
      <c r="AP174" s="374">
        <v>0</v>
      </c>
      <c r="AQ174" s="374">
        <v>0</v>
      </c>
      <c r="AR174" s="374">
        <v>0</v>
      </c>
    </row>
    <row r="175" spans="1:44" s="358" customFormat="1" ht="33.75" x14ac:dyDescent="0.2">
      <c r="A175" s="387">
        <v>29</v>
      </c>
      <c r="B175" s="372">
        <f t="shared" si="30"/>
        <v>33</v>
      </c>
      <c r="C175" s="372" t="str">
        <f t="shared" si="30"/>
        <v>…………... ( se vor adauga linii si se vor completa conform prevederilor ghidurilor specifice)</v>
      </c>
      <c r="D175" s="373">
        <f t="shared" si="21"/>
        <v>0</v>
      </c>
      <c r="E175" s="374">
        <v>0</v>
      </c>
      <c r="F175" s="374">
        <v>0</v>
      </c>
      <c r="G175" s="374">
        <v>0</v>
      </c>
      <c r="H175" s="374">
        <v>0</v>
      </c>
      <c r="I175" s="374">
        <v>0</v>
      </c>
      <c r="J175" s="374">
        <v>0</v>
      </c>
      <c r="K175" s="374">
        <v>0</v>
      </c>
      <c r="L175" s="374">
        <v>0</v>
      </c>
      <c r="M175" s="374">
        <v>0</v>
      </c>
      <c r="N175" s="374">
        <v>0</v>
      </c>
      <c r="O175" s="374">
        <v>0</v>
      </c>
      <c r="P175" s="374">
        <v>0</v>
      </c>
      <c r="Q175" s="374">
        <v>0</v>
      </c>
      <c r="R175" s="374">
        <v>0</v>
      </c>
      <c r="S175" s="374">
        <v>0</v>
      </c>
      <c r="T175" s="374">
        <v>0</v>
      </c>
      <c r="U175" s="374">
        <v>0</v>
      </c>
      <c r="V175" s="374">
        <v>0</v>
      </c>
      <c r="W175" s="374">
        <v>0</v>
      </c>
      <c r="X175" s="374">
        <v>0</v>
      </c>
      <c r="Y175" s="374">
        <v>0</v>
      </c>
      <c r="Z175" s="374">
        <v>0</v>
      </c>
      <c r="AA175" s="374">
        <v>0</v>
      </c>
      <c r="AB175" s="374">
        <v>0</v>
      </c>
      <c r="AC175" s="374">
        <v>0</v>
      </c>
      <c r="AD175" s="374">
        <v>0</v>
      </c>
      <c r="AE175" s="374">
        <v>0</v>
      </c>
      <c r="AF175" s="374">
        <v>0</v>
      </c>
      <c r="AG175" s="374">
        <v>0</v>
      </c>
      <c r="AH175" s="374">
        <v>0</v>
      </c>
      <c r="AI175" s="374">
        <v>0</v>
      </c>
      <c r="AJ175" s="374">
        <v>0</v>
      </c>
      <c r="AK175" s="374">
        <v>0</v>
      </c>
      <c r="AL175" s="374">
        <v>0</v>
      </c>
      <c r="AM175" s="374">
        <v>0</v>
      </c>
      <c r="AN175" s="374">
        <v>0</v>
      </c>
      <c r="AO175" s="374">
        <v>0</v>
      </c>
      <c r="AP175" s="374">
        <v>0</v>
      </c>
      <c r="AQ175" s="374">
        <v>0</v>
      </c>
      <c r="AR175" s="374">
        <v>0</v>
      </c>
    </row>
    <row r="176" spans="1:44" s="381" customFormat="1" ht="30.6" customHeight="1" x14ac:dyDescent="0.2">
      <c r="A176" s="387">
        <v>30</v>
      </c>
      <c r="B176" s="372">
        <f t="shared" ref="B176:C177" si="31">B78</f>
        <v>34</v>
      </c>
      <c r="C176" s="372" t="str">
        <f t="shared" si="31"/>
        <v>………………. ( se vor adauga linii si se vor completa conform prevederilor ghidurilor specifice)</v>
      </c>
      <c r="D176" s="373">
        <f t="shared" si="21"/>
        <v>0</v>
      </c>
      <c r="E176" s="374">
        <v>0</v>
      </c>
      <c r="F176" s="374">
        <v>0</v>
      </c>
      <c r="G176" s="374">
        <v>0</v>
      </c>
      <c r="H176" s="374">
        <v>0</v>
      </c>
      <c r="I176" s="374">
        <v>0</v>
      </c>
      <c r="J176" s="374">
        <v>0</v>
      </c>
      <c r="K176" s="374">
        <v>0</v>
      </c>
      <c r="L176" s="374">
        <v>0</v>
      </c>
      <c r="M176" s="374">
        <v>0</v>
      </c>
      <c r="N176" s="374">
        <v>0</v>
      </c>
      <c r="O176" s="374">
        <v>0</v>
      </c>
      <c r="P176" s="374">
        <v>0</v>
      </c>
      <c r="Q176" s="374">
        <v>0</v>
      </c>
      <c r="R176" s="374">
        <v>0</v>
      </c>
      <c r="S176" s="374">
        <v>0</v>
      </c>
      <c r="T176" s="374">
        <v>0</v>
      </c>
      <c r="U176" s="374">
        <v>0</v>
      </c>
      <c r="V176" s="374">
        <v>0</v>
      </c>
      <c r="W176" s="374">
        <v>0</v>
      </c>
      <c r="X176" s="374">
        <v>0</v>
      </c>
      <c r="Y176" s="374">
        <v>0</v>
      </c>
      <c r="Z176" s="374">
        <v>0</v>
      </c>
      <c r="AA176" s="374">
        <v>0</v>
      </c>
      <c r="AB176" s="374">
        <v>0</v>
      </c>
      <c r="AC176" s="374">
        <v>0</v>
      </c>
      <c r="AD176" s="374">
        <v>0</v>
      </c>
      <c r="AE176" s="374">
        <v>0</v>
      </c>
      <c r="AF176" s="374">
        <v>0</v>
      </c>
      <c r="AG176" s="374">
        <v>0</v>
      </c>
      <c r="AH176" s="374">
        <v>0</v>
      </c>
      <c r="AI176" s="374">
        <v>0</v>
      </c>
      <c r="AJ176" s="374">
        <v>0</v>
      </c>
      <c r="AK176" s="374">
        <v>0</v>
      </c>
      <c r="AL176" s="374">
        <v>0</v>
      </c>
      <c r="AM176" s="374">
        <v>0</v>
      </c>
      <c r="AN176" s="374">
        <v>0</v>
      </c>
      <c r="AO176" s="374">
        <v>0</v>
      </c>
      <c r="AP176" s="374">
        <v>0</v>
      </c>
      <c r="AQ176" s="374">
        <v>0</v>
      </c>
      <c r="AR176" s="374">
        <v>0</v>
      </c>
    </row>
    <row r="177" spans="2:44" s="382" customFormat="1" ht="30" customHeight="1" x14ac:dyDescent="0.2">
      <c r="B177" s="384">
        <f t="shared" si="31"/>
        <v>0</v>
      </c>
      <c r="C177" s="384" t="str">
        <f t="shared" si="31"/>
        <v>Total cheltuieli operationale</v>
      </c>
      <c r="D177" s="373">
        <f t="shared" si="21"/>
        <v>0</v>
      </c>
      <c r="E177" s="385">
        <f>E149+E155+E156+SUM(E157:E176)</f>
        <v>0</v>
      </c>
      <c r="F177" s="385">
        <f t="shared" ref="F177:AR177" si="32">F149+F155+F156+SUM(F157:F176)</f>
        <v>0</v>
      </c>
      <c r="G177" s="385">
        <f t="shared" si="32"/>
        <v>0</v>
      </c>
      <c r="H177" s="385">
        <f t="shared" si="32"/>
        <v>0</v>
      </c>
      <c r="I177" s="385">
        <f t="shared" si="32"/>
        <v>0</v>
      </c>
      <c r="J177" s="385">
        <f t="shared" si="32"/>
        <v>0</v>
      </c>
      <c r="K177" s="385">
        <f t="shared" si="32"/>
        <v>0</v>
      </c>
      <c r="L177" s="385">
        <f t="shared" si="32"/>
        <v>0</v>
      </c>
      <c r="M177" s="385">
        <f t="shared" si="32"/>
        <v>0</v>
      </c>
      <c r="N177" s="385">
        <f t="shared" si="32"/>
        <v>0</v>
      </c>
      <c r="O177" s="385">
        <f t="shared" si="32"/>
        <v>0</v>
      </c>
      <c r="P177" s="385">
        <f t="shared" si="32"/>
        <v>0</v>
      </c>
      <c r="Q177" s="385">
        <f t="shared" si="32"/>
        <v>0</v>
      </c>
      <c r="R177" s="385">
        <f t="shared" si="32"/>
        <v>0</v>
      </c>
      <c r="S177" s="385">
        <f t="shared" si="32"/>
        <v>0</v>
      </c>
      <c r="T177" s="385">
        <f t="shared" si="32"/>
        <v>0</v>
      </c>
      <c r="U177" s="385">
        <f t="shared" si="32"/>
        <v>0</v>
      </c>
      <c r="V177" s="385">
        <f t="shared" si="32"/>
        <v>0</v>
      </c>
      <c r="W177" s="385">
        <f t="shared" si="32"/>
        <v>0</v>
      </c>
      <c r="X177" s="385">
        <f t="shared" si="32"/>
        <v>0</v>
      </c>
      <c r="Y177" s="385">
        <f t="shared" si="32"/>
        <v>0</v>
      </c>
      <c r="Z177" s="385">
        <f t="shared" si="32"/>
        <v>0</v>
      </c>
      <c r="AA177" s="385">
        <f t="shared" si="32"/>
        <v>0</v>
      </c>
      <c r="AB177" s="385">
        <f t="shared" si="32"/>
        <v>0</v>
      </c>
      <c r="AC177" s="385">
        <f t="shared" si="32"/>
        <v>0</v>
      </c>
      <c r="AD177" s="385">
        <f t="shared" si="32"/>
        <v>0</v>
      </c>
      <c r="AE177" s="385">
        <f t="shared" si="32"/>
        <v>0</v>
      </c>
      <c r="AF177" s="385">
        <f t="shared" si="32"/>
        <v>0</v>
      </c>
      <c r="AG177" s="385">
        <f t="shared" si="32"/>
        <v>0</v>
      </c>
      <c r="AH177" s="385">
        <f t="shared" si="32"/>
        <v>0</v>
      </c>
      <c r="AI177" s="385">
        <f t="shared" si="32"/>
        <v>0</v>
      </c>
      <c r="AJ177" s="385">
        <f t="shared" si="32"/>
        <v>0</v>
      </c>
      <c r="AK177" s="385">
        <f t="shared" si="32"/>
        <v>0</v>
      </c>
      <c r="AL177" s="385">
        <f t="shared" si="32"/>
        <v>0</v>
      </c>
      <c r="AM177" s="385">
        <f t="shared" si="32"/>
        <v>0</v>
      </c>
      <c r="AN177" s="385">
        <f t="shared" si="32"/>
        <v>0</v>
      </c>
      <c r="AO177" s="385">
        <f t="shared" si="32"/>
        <v>0</v>
      </c>
      <c r="AP177" s="385">
        <f t="shared" si="32"/>
        <v>0</v>
      </c>
      <c r="AQ177" s="385">
        <f t="shared" si="32"/>
        <v>0</v>
      </c>
      <c r="AR177" s="385">
        <f t="shared" si="32"/>
        <v>0</v>
      </c>
    </row>
    <row r="178" spans="2:44" s="392" customFormat="1" x14ac:dyDescent="0.2">
      <c r="B178" s="372">
        <f>B80</f>
        <v>35</v>
      </c>
      <c r="C178" s="372" t="str">
        <f>C80</f>
        <v xml:space="preserve">Cheltuieli privind dobanzile </v>
      </c>
      <c r="D178" s="373">
        <f t="shared" ref="D178:D183" si="33">SUM(E178:AR178)</f>
        <v>0</v>
      </c>
      <c r="E178" s="393">
        <v>0</v>
      </c>
      <c r="F178" s="393">
        <v>0</v>
      </c>
      <c r="G178" s="393">
        <v>0</v>
      </c>
      <c r="H178" s="393">
        <v>0</v>
      </c>
      <c r="I178" s="393">
        <v>0</v>
      </c>
      <c r="J178" s="393">
        <v>0</v>
      </c>
      <c r="K178" s="393">
        <v>0</v>
      </c>
      <c r="L178" s="393">
        <v>0</v>
      </c>
      <c r="M178" s="393">
        <v>0</v>
      </c>
      <c r="N178" s="393">
        <v>0</v>
      </c>
      <c r="O178" s="393">
        <v>0</v>
      </c>
      <c r="P178" s="393">
        <v>0</v>
      </c>
      <c r="Q178" s="393">
        <v>0</v>
      </c>
      <c r="R178" s="393">
        <v>0</v>
      </c>
      <c r="S178" s="393">
        <v>0</v>
      </c>
      <c r="T178" s="393">
        <v>0</v>
      </c>
      <c r="U178" s="393">
        <v>0</v>
      </c>
      <c r="V178" s="393">
        <v>0</v>
      </c>
      <c r="W178" s="393">
        <v>0</v>
      </c>
      <c r="X178" s="393">
        <v>0</v>
      </c>
      <c r="Y178" s="393">
        <v>0</v>
      </c>
      <c r="Z178" s="393">
        <v>0</v>
      </c>
      <c r="AA178" s="393">
        <v>0</v>
      </c>
      <c r="AB178" s="393">
        <v>0</v>
      </c>
      <c r="AC178" s="393">
        <v>0</v>
      </c>
      <c r="AD178" s="393">
        <v>0</v>
      </c>
      <c r="AE178" s="393">
        <v>0</v>
      </c>
      <c r="AF178" s="393">
        <v>0</v>
      </c>
      <c r="AG178" s="393">
        <v>0</v>
      </c>
      <c r="AH178" s="393">
        <v>0</v>
      </c>
      <c r="AI178" s="393">
        <v>0</v>
      </c>
      <c r="AJ178" s="393">
        <v>0</v>
      </c>
      <c r="AK178" s="393">
        <v>0</v>
      </c>
      <c r="AL178" s="393">
        <v>0</v>
      </c>
      <c r="AM178" s="393">
        <v>0</v>
      </c>
      <c r="AN178" s="393">
        <v>0</v>
      </c>
      <c r="AO178" s="393">
        <v>0</v>
      </c>
      <c r="AP178" s="393">
        <v>0</v>
      </c>
      <c r="AQ178" s="393">
        <v>0</v>
      </c>
      <c r="AR178" s="393">
        <v>0</v>
      </c>
    </row>
    <row r="179" spans="2:44" s="382" customFormat="1" ht="31.15" customHeight="1" x14ac:dyDescent="0.2">
      <c r="B179" s="372">
        <f t="shared" ref="B179:C179" si="34">B81</f>
        <v>36</v>
      </c>
      <c r="C179" s="372" t="str">
        <f t="shared" si="34"/>
        <v>Flux de numerar operational</v>
      </c>
      <c r="D179" s="373">
        <f t="shared" si="33"/>
        <v>0</v>
      </c>
      <c r="E179" s="385">
        <f>E141-E177</f>
        <v>0</v>
      </c>
      <c r="F179" s="385">
        <f t="shared" ref="F179:AR179" si="35">F141-F177</f>
        <v>0</v>
      </c>
      <c r="G179" s="385">
        <f t="shared" si="35"/>
        <v>0</v>
      </c>
      <c r="H179" s="385">
        <f t="shared" si="35"/>
        <v>0</v>
      </c>
      <c r="I179" s="385">
        <f t="shared" si="35"/>
        <v>0</v>
      </c>
      <c r="J179" s="385">
        <f t="shared" si="35"/>
        <v>0</v>
      </c>
      <c r="K179" s="385">
        <f t="shared" si="35"/>
        <v>0</v>
      </c>
      <c r="L179" s="385">
        <f t="shared" si="35"/>
        <v>0</v>
      </c>
      <c r="M179" s="385">
        <f t="shared" si="35"/>
        <v>0</v>
      </c>
      <c r="N179" s="385">
        <f t="shared" si="35"/>
        <v>0</v>
      </c>
      <c r="O179" s="385">
        <f t="shared" si="35"/>
        <v>0</v>
      </c>
      <c r="P179" s="385">
        <f t="shared" si="35"/>
        <v>0</v>
      </c>
      <c r="Q179" s="385">
        <f t="shared" si="35"/>
        <v>0</v>
      </c>
      <c r="R179" s="385">
        <f t="shared" si="35"/>
        <v>0</v>
      </c>
      <c r="S179" s="385">
        <f t="shared" si="35"/>
        <v>0</v>
      </c>
      <c r="T179" s="385">
        <f t="shared" si="35"/>
        <v>0</v>
      </c>
      <c r="U179" s="385">
        <f t="shared" si="35"/>
        <v>0</v>
      </c>
      <c r="V179" s="385">
        <f t="shared" si="35"/>
        <v>0</v>
      </c>
      <c r="W179" s="385">
        <f t="shared" si="35"/>
        <v>0</v>
      </c>
      <c r="X179" s="385">
        <f t="shared" si="35"/>
        <v>0</v>
      </c>
      <c r="Y179" s="385">
        <f t="shared" si="35"/>
        <v>0</v>
      </c>
      <c r="Z179" s="385">
        <f t="shared" si="35"/>
        <v>0</v>
      </c>
      <c r="AA179" s="385">
        <f t="shared" si="35"/>
        <v>0</v>
      </c>
      <c r="AB179" s="385">
        <f t="shared" si="35"/>
        <v>0</v>
      </c>
      <c r="AC179" s="385">
        <f t="shared" si="35"/>
        <v>0</v>
      </c>
      <c r="AD179" s="385">
        <f t="shared" si="35"/>
        <v>0</v>
      </c>
      <c r="AE179" s="385">
        <f t="shared" si="35"/>
        <v>0</v>
      </c>
      <c r="AF179" s="385">
        <f t="shared" si="35"/>
        <v>0</v>
      </c>
      <c r="AG179" s="385">
        <f t="shared" si="35"/>
        <v>0</v>
      </c>
      <c r="AH179" s="385">
        <f t="shared" si="35"/>
        <v>0</v>
      </c>
      <c r="AI179" s="385">
        <f t="shared" si="35"/>
        <v>0</v>
      </c>
      <c r="AJ179" s="385">
        <f t="shared" si="35"/>
        <v>0</v>
      </c>
      <c r="AK179" s="385">
        <f t="shared" si="35"/>
        <v>0</v>
      </c>
      <c r="AL179" s="385">
        <f t="shared" si="35"/>
        <v>0</v>
      </c>
      <c r="AM179" s="385">
        <f t="shared" si="35"/>
        <v>0</v>
      </c>
      <c r="AN179" s="385">
        <f t="shared" si="35"/>
        <v>0</v>
      </c>
      <c r="AO179" s="385">
        <f t="shared" si="35"/>
        <v>0</v>
      </c>
      <c r="AP179" s="385">
        <f t="shared" si="35"/>
        <v>0</v>
      </c>
      <c r="AQ179" s="385">
        <f t="shared" si="35"/>
        <v>0</v>
      </c>
      <c r="AR179" s="385">
        <f t="shared" si="35"/>
        <v>0</v>
      </c>
    </row>
    <row r="180" spans="2:44" s="382" customFormat="1" x14ac:dyDescent="0.2">
      <c r="B180" s="372">
        <f>B82</f>
        <v>37</v>
      </c>
      <c r="C180" s="372" t="str">
        <f>C82</f>
        <v>Plati TVA</v>
      </c>
      <c r="D180" s="373">
        <f t="shared" si="33"/>
        <v>0</v>
      </c>
      <c r="E180" s="393">
        <v>0</v>
      </c>
      <c r="F180" s="393">
        <v>0</v>
      </c>
      <c r="G180" s="393">
        <v>0</v>
      </c>
      <c r="H180" s="393">
        <v>0</v>
      </c>
      <c r="I180" s="393">
        <v>0</v>
      </c>
      <c r="J180" s="393">
        <v>0</v>
      </c>
      <c r="K180" s="393">
        <v>0</v>
      </c>
      <c r="L180" s="393">
        <v>0</v>
      </c>
      <c r="M180" s="393">
        <v>0</v>
      </c>
      <c r="N180" s="393">
        <v>0</v>
      </c>
      <c r="O180" s="393">
        <v>0</v>
      </c>
      <c r="P180" s="393">
        <v>0</v>
      </c>
      <c r="Q180" s="393">
        <v>0</v>
      </c>
      <c r="R180" s="393">
        <v>0</v>
      </c>
      <c r="S180" s="393">
        <v>0</v>
      </c>
      <c r="T180" s="393">
        <v>0</v>
      </c>
      <c r="U180" s="393">
        <v>0</v>
      </c>
      <c r="V180" s="393">
        <v>0</v>
      </c>
      <c r="W180" s="393">
        <v>0</v>
      </c>
      <c r="X180" s="393">
        <v>0</v>
      </c>
      <c r="Y180" s="393">
        <v>0</v>
      </c>
      <c r="Z180" s="393">
        <v>0</v>
      </c>
      <c r="AA180" s="393">
        <v>0</v>
      </c>
      <c r="AB180" s="393">
        <v>0</v>
      </c>
      <c r="AC180" s="393">
        <v>0</v>
      </c>
      <c r="AD180" s="393">
        <v>0</v>
      </c>
      <c r="AE180" s="393">
        <v>0</v>
      </c>
      <c r="AF180" s="393">
        <v>0</v>
      </c>
      <c r="AG180" s="393">
        <v>0</v>
      </c>
      <c r="AH180" s="393">
        <v>0</v>
      </c>
      <c r="AI180" s="393">
        <v>0</v>
      </c>
      <c r="AJ180" s="393">
        <v>0</v>
      </c>
      <c r="AK180" s="393">
        <v>0</v>
      </c>
      <c r="AL180" s="393">
        <v>0</v>
      </c>
      <c r="AM180" s="393">
        <v>0</v>
      </c>
      <c r="AN180" s="393">
        <v>0</v>
      </c>
      <c r="AO180" s="393">
        <v>0</v>
      </c>
      <c r="AP180" s="393">
        <v>0</v>
      </c>
      <c r="AQ180" s="393">
        <v>0</v>
      </c>
      <c r="AR180" s="393">
        <v>0</v>
      </c>
    </row>
    <row r="181" spans="2:44" s="382" customFormat="1" x14ac:dyDescent="0.2">
      <c r="B181" s="372">
        <f t="shared" ref="B181:C186" si="36">B83</f>
        <v>38</v>
      </c>
      <c r="C181" s="372" t="str">
        <f t="shared" si="36"/>
        <v>Rambursari TVA</v>
      </c>
      <c r="D181" s="373">
        <f t="shared" si="33"/>
        <v>0</v>
      </c>
      <c r="E181" s="393">
        <v>0</v>
      </c>
      <c r="F181" s="393">
        <v>0</v>
      </c>
      <c r="G181" s="393">
        <v>0</v>
      </c>
      <c r="H181" s="393">
        <v>0</v>
      </c>
      <c r="I181" s="393">
        <v>0</v>
      </c>
      <c r="J181" s="393">
        <v>0</v>
      </c>
      <c r="K181" s="393">
        <v>0</v>
      </c>
      <c r="L181" s="393">
        <v>0</v>
      </c>
      <c r="M181" s="393">
        <v>0</v>
      </c>
      <c r="N181" s="393">
        <v>0</v>
      </c>
      <c r="O181" s="393">
        <v>0</v>
      </c>
      <c r="P181" s="393">
        <v>0</v>
      </c>
      <c r="Q181" s="393">
        <v>0</v>
      </c>
      <c r="R181" s="393">
        <v>0</v>
      </c>
      <c r="S181" s="393">
        <v>0</v>
      </c>
      <c r="T181" s="393">
        <v>0</v>
      </c>
      <c r="U181" s="393">
        <v>0</v>
      </c>
      <c r="V181" s="393">
        <v>0</v>
      </c>
      <c r="W181" s="393">
        <v>0</v>
      </c>
      <c r="X181" s="393">
        <v>0</v>
      </c>
      <c r="Y181" s="393">
        <v>0</v>
      </c>
      <c r="Z181" s="393">
        <v>0</v>
      </c>
      <c r="AA181" s="393">
        <v>0</v>
      </c>
      <c r="AB181" s="393">
        <v>0</v>
      </c>
      <c r="AC181" s="393">
        <v>0</v>
      </c>
      <c r="AD181" s="393">
        <v>0</v>
      </c>
      <c r="AE181" s="393">
        <v>0</v>
      </c>
      <c r="AF181" s="393">
        <v>0</v>
      </c>
      <c r="AG181" s="393">
        <v>0</v>
      </c>
      <c r="AH181" s="393">
        <v>0</v>
      </c>
      <c r="AI181" s="393">
        <v>0</v>
      </c>
      <c r="AJ181" s="393">
        <v>0</v>
      </c>
      <c r="AK181" s="393">
        <v>0</v>
      </c>
      <c r="AL181" s="393">
        <v>0</v>
      </c>
      <c r="AM181" s="393">
        <v>0</v>
      </c>
      <c r="AN181" s="393">
        <v>0</v>
      </c>
      <c r="AO181" s="393">
        <v>0</v>
      </c>
      <c r="AP181" s="393">
        <v>0</v>
      </c>
      <c r="AQ181" s="393">
        <v>0</v>
      </c>
      <c r="AR181" s="393">
        <v>0</v>
      </c>
    </row>
    <row r="182" spans="2:44" x14ac:dyDescent="0.2">
      <c r="B182" s="372">
        <f t="shared" si="36"/>
        <v>39</v>
      </c>
      <c r="C182" s="372" t="str">
        <f t="shared" si="36"/>
        <v>Impozit</v>
      </c>
      <c r="D182" s="373">
        <f t="shared" si="33"/>
        <v>0</v>
      </c>
      <c r="E182" s="393">
        <v>0</v>
      </c>
      <c r="F182" s="393">
        <v>0</v>
      </c>
      <c r="G182" s="393">
        <v>0</v>
      </c>
      <c r="H182" s="393">
        <v>0</v>
      </c>
      <c r="I182" s="393">
        <v>0</v>
      </c>
      <c r="J182" s="393">
        <v>0</v>
      </c>
      <c r="K182" s="393">
        <v>0</v>
      </c>
      <c r="L182" s="393">
        <v>0</v>
      </c>
      <c r="M182" s="393">
        <v>0</v>
      </c>
      <c r="N182" s="393">
        <v>0</v>
      </c>
      <c r="O182" s="393">
        <v>0</v>
      </c>
      <c r="P182" s="393">
        <v>0</v>
      </c>
      <c r="Q182" s="393">
        <v>0</v>
      </c>
      <c r="R182" s="393">
        <v>0</v>
      </c>
      <c r="S182" s="393">
        <v>0</v>
      </c>
      <c r="T182" s="393">
        <v>0</v>
      </c>
      <c r="U182" s="393">
        <v>0</v>
      </c>
      <c r="V182" s="393">
        <v>0</v>
      </c>
      <c r="W182" s="393">
        <v>0</v>
      </c>
      <c r="X182" s="393">
        <v>0</v>
      </c>
      <c r="Y182" s="393">
        <v>0</v>
      </c>
      <c r="Z182" s="393">
        <v>0</v>
      </c>
      <c r="AA182" s="393">
        <v>0</v>
      </c>
      <c r="AB182" s="393">
        <v>0</v>
      </c>
      <c r="AC182" s="393">
        <v>0</v>
      </c>
      <c r="AD182" s="393">
        <v>0</v>
      </c>
      <c r="AE182" s="393">
        <v>0</v>
      </c>
      <c r="AF182" s="393">
        <v>0</v>
      </c>
      <c r="AG182" s="393">
        <v>0</v>
      </c>
      <c r="AH182" s="393">
        <v>0</v>
      </c>
      <c r="AI182" s="393">
        <v>0</v>
      </c>
      <c r="AJ182" s="393">
        <v>0</v>
      </c>
      <c r="AK182" s="393">
        <v>0</v>
      </c>
      <c r="AL182" s="393">
        <v>0</v>
      </c>
      <c r="AM182" s="393">
        <v>0</v>
      </c>
      <c r="AN182" s="393">
        <v>0</v>
      </c>
      <c r="AO182" s="393">
        <v>0</v>
      </c>
      <c r="AP182" s="393">
        <v>0</v>
      </c>
      <c r="AQ182" s="393">
        <v>0</v>
      </c>
      <c r="AR182" s="393">
        <v>0</v>
      </c>
    </row>
    <row r="183" spans="2:44" x14ac:dyDescent="0.2">
      <c r="B183" s="372">
        <f t="shared" si="36"/>
        <v>40</v>
      </c>
      <c r="C183" s="372" t="str">
        <f t="shared" si="36"/>
        <v>Cheltuieli pentru impozite si taxe</v>
      </c>
      <c r="D183" s="373">
        <f t="shared" si="33"/>
        <v>0</v>
      </c>
      <c r="E183" s="389">
        <f>E180-E181+E182</f>
        <v>0</v>
      </c>
      <c r="F183" s="389">
        <f t="shared" ref="F183:AR183" si="37">F180-F181+F182</f>
        <v>0</v>
      </c>
      <c r="G183" s="389">
        <f t="shared" si="37"/>
        <v>0</v>
      </c>
      <c r="H183" s="389">
        <f t="shared" si="37"/>
        <v>0</v>
      </c>
      <c r="I183" s="389">
        <f t="shared" si="37"/>
        <v>0</v>
      </c>
      <c r="J183" s="389">
        <f t="shared" si="37"/>
        <v>0</v>
      </c>
      <c r="K183" s="389">
        <f t="shared" si="37"/>
        <v>0</v>
      </c>
      <c r="L183" s="389">
        <f t="shared" si="37"/>
        <v>0</v>
      </c>
      <c r="M183" s="389">
        <f t="shared" si="37"/>
        <v>0</v>
      </c>
      <c r="N183" s="389">
        <f t="shared" si="37"/>
        <v>0</v>
      </c>
      <c r="O183" s="389">
        <f t="shared" si="37"/>
        <v>0</v>
      </c>
      <c r="P183" s="389">
        <f t="shared" si="37"/>
        <v>0</v>
      </c>
      <c r="Q183" s="389">
        <f t="shared" si="37"/>
        <v>0</v>
      </c>
      <c r="R183" s="389">
        <f t="shared" si="37"/>
        <v>0</v>
      </c>
      <c r="S183" s="389">
        <f t="shared" si="37"/>
        <v>0</v>
      </c>
      <c r="T183" s="389">
        <f t="shared" si="37"/>
        <v>0</v>
      </c>
      <c r="U183" s="389">
        <f t="shared" si="37"/>
        <v>0</v>
      </c>
      <c r="V183" s="389">
        <f t="shared" si="37"/>
        <v>0</v>
      </c>
      <c r="W183" s="389">
        <f t="shared" si="37"/>
        <v>0</v>
      </c>
      <c r="X183" s="389">
        <f t="shared" si="37"/>
        <v>0</v>
      </c>
      <c r="Y183" s="389">
        <f t="shared" si="37"/>
        <v>0</v>
      </c>
      <c r="Z183" s="389">
        <f t="shared" si="37"/>
        <v>0</v>
      </c>
      <c r="AA183" s="389">
        <f t="shared" si="37"/>
        <v>0</v>
      </c>
      <c r="AB183" s="389">
        <f t="shared" si="37"/>
        <v>0</v>
      </c>
      <c r="AC183" s="389">
        <f t="shared" si="37"/>
        <v>0</v>
      </c>
      <c r="AD183" s="389">
        <f t="shared" si="37"/>
        <v>0</v>
      </c>
      <c r="AE183" s="389">
        <f t="shared" si="37"/>
        <v>0</v>
      </c>
      <c r="AF183" s="389">
        <f t="shared" si="37"/>
        <v>0</v>
      </c>
      <c r="AG183" s="389">
        <f t="shared" si="37"/>
        <v>0</v>
      </c>
      <c r="AH183" s="389">
        <f t="shared" si="37"/>
        <v>0</v>
      </c>
      <c r="AI183" s="389">
        <f t="shared" si="37"/>
        <v>0</v>
      </c>
      <c r="AJ183" s="389">
        <f t="shared" si="37"/>
        <v>0</v>
      </c>
      <c r="AK183" s="389">
        <f t="shared" si="37"/>
        <v>0</v>
      </c>
      <c r="AL183" s="389">
        <f t="shared" si="37"/>
        <v>0</v>
      </c>
      <c r="AM183" s="389">
        <f t="shared" si="37"/>
        <v>0</v>
      </c>
      <c r="AN183" s="389">
        <f t="shared" si="37"/>
        <v>0</v>
      </c>
      <c r="AO183" s="389">
        <f t="shared" si="37"/>
        <v>0</v>
      </c>
      <c r="AP183" s="389">
        <f t="shared" si="37"/>
        <v>0</v>
      </c>
      <c r="AQ183" s="389">
        <f t="shared" si="37"/>
        <v>0</v>
      </c>
      <c r="AR183" s="389">
        <f t="shared" si="37"/>
        <v>0</v>
      </c>
    </row>
    <row r="184" spans="2:44" x14ac:dyDescent="0.2">
      <c r="B184" s="372">
        <f t="shared" si="36"/>
        <v>41</v>
      </c>
      <c r="C184" s="372">
        <f t="shared" si="36"/>
        <v>0</v>
      </c>
      <c r="D184" s="396"/>
      <c r="E184" s="389">
        <f>E179-E183</f>
        <v>0</v>
      </c>
      <c r="F184" s="389">
        <f t="shared" ref="F184:AR184" si="38">F179-F183</f>
        <v>0</v>
      </c>
      <c r="G184" s="389">
        <f t="shared" si="38"/>
        <v>0</v>
      </c>
      <c r="H184" s="389">
        <f t="shared" si="38"/>
        <v>0</v>
      </c>
      <c r="I184" s="389">
        <f t="shared" si="38"/>
        <v>0</v>
      </c>
      <c r="J184" s="389">
        <f t="shared" si="38"/>
        <v>0</v>
      </c>
      <c r="K184" s="389">
        <f t="shared" si="38"/>
        <v>0</v>
      </c>
      <c r="L184" s="389">
        <f t="shared" si="38"/>
        <v>0</v>
      </c>
      <c r="M184" s="389">
        <f t="shared" si="38"/>
        <v>0</v>
      </c>
      <c r="N184" s="389">
        <f t="shared" si="38"/>
        <v>0</v>
      </c>
      <c r="O184" s="389">
        <f t="shared" si="38"/>
        <v>0</v>
      </c>
      <c r="P184" s="389">
        <f t="shared" si="38"/>
        <v>0</v>
      </c>
      <c r="Q184" s="389">
        <f t="shared" si="38"/>
        <v>0</v>
      </c>
      <c r="R184" s="389">
        <f t="shared" si="38"/>
        <v>0</v>
      </c>
      <c r="S184" s="389">
        <f t="shared" si="38"/>
        <v>0</v>
      </c>
      <c r="T184" s="389">
        <f t="shared" si="38"/>
        <v>0</v>
      </c>
      <c r="U184" s="389">
        <f t="shared" si="38"/>
        <v>0</v>
      </c>
      <c r="V184" s="389">
        <f t="shared" si="38"/>
        <v>0</v>
      </c>
      <c r="W184" s="389">
        <f t="shared" si="38"/>
        <v>0</v>
      </c>
      <c r="X184" s="389">
        <f t="shared" si="38"/>
        <v>0</v>
      </c>
      <c r="Y184" s="389">
        <f t="shared" si="38"/>
        <v>0</v>
      </c>
      <c r="Z184" s="389">
        <f t="shared" si="38"/>
        <v>0</v>
      </c>
      <c r="AA184" s="389">
        <f t="shared" si="38"/>
        <v>0</v>
      </c>
      <c r="AB184" s="389">
        <f t="shared" si="38"/>
        <v>0</v>
      </c>
      <c r="AC184" s="389">
        <f t="shared" si="38"/>
        <v>0</v>
      </c>
      <c r="AD184" s="389">
        <f t="shared" si="38"/>
        <v>0</v>
      </c>
      <c r="AE184" s="389">
        <f t="shared" si="38"/>
        <v>0</v>
      </c>
      <c r="AF184" s="389">
        <f t="shared" si="38"/>
        <v>0</v>
      </c>
      <c r="AG184" s="389">
        <f t="shared" si="38"/>
        <v>0</v>
      </c>
      <c r="AH184" s="389">
        <f t="shared" si="38"/>
        <v>0</v>
      </c>
      <c r="AI184" s="389">
        <f t="shared" si="38"/>
        <v>0</v>
      </c>
      <c r="AJ184" s="389">
        <f t="shared" si="38"/>
        <v>0</v>
      </c>
      <c r="AK184" s="389">
        <f t="shared" si="38"/>
        <v>0</v>
      </c>
      <c r="AL184" s="389">
        <f t="shared" si="38"/>
        <v>0</v>
      </c>
      <c r="AM184" s="389">
        <f t="shared" si="38"/>
        <v>0</v>
      </c>
      <c r="AN184" s="389">
        <f t="shared" si="38"/>
        <v>0</v>
      </c>
      <c r="AO184" s="389">
        <f t="shared" si="38"/>
        <v>0</v>
      </c>
      <c r="AP184" s="389">
        <f t="shared" si="38"/>
        <v>0</v>
      </c>
      <c r="AQ184" s="389">
        <f t="shared" si="38"/>
        <v>0</v>
      </c>
      <c r="AR184" s="389">
        <f t="shared" si="38"/>
        <v>0</v>
      </c>
    </row>
    <row r="185" spans="2:44" ht="22.5" x14ac:dyDescent="0.2">
      <c r="B185" s="372">
        <f t="shared" si="36"/>
        <v>42</v>
      </c>
      <c r="C185" s="372" t="str">
        <f t="shared" si="36"/>
        <v xml:space="preserve">Disponibil de numerar la inceputul perioadei </v>
      </c>
      <c r="D185" s="396"/>
      <c r="E185" s="397">
        <f>D186</f>
        <v>0</v>
      </c>
      <c r="F185" s="397">
        <f t="shared" ref="F185:AR185" si="39">E186</f>
        <v>0</v>
      </c>
      <c r="G185" s="397">
        <f t="shared" si="39"/>
        <v>0</v>
      </c>
      <c r="H185" s="397">
        <f t="shared" si="39"/>
        <v>0</v>
      </c>
      <c r="I185" s="397">
        <f t="shared" si="39"/>
        <v>0</v>
      </c>
      <c r="J185" s="397">
        <f t="shared" si="39"/>
        <v>0</v>
      </c>
      <c r="K185" s="397">
        <f t="shared" si="39"/>
        <v>0</v>
      </c>
      <c r="L185" s="397">
        <f t="shared" si="39"/>
        <v>0</v>
      </c>
      <c r="M185" s="397">
        <f t="shared" si="39"/>
        <v>0</v>
      </c>
      <c r="N185" s="397">
        <f t="shared" si="39"/>
        <v>0</v>
      </c>
      <c r="O185" s="397">
        <f t="shared" si="39"/>
        <v>0</v>
      </c>
      <c r="P185" s="397">
        <f t="shared" si="39"/>
        <v>0</v>
      </c>
      <c r="Q185" s="397">
        <f t="shared" si="39"/>
        <v>0</v>
      </c>
      <c r="R185" s="397">
        <f t="shared" si="39"/>
        <v>0</v>
      </c>
      <c r="S185" s="397">
        <f t="shared" si="39"/>
        <v>0</v>
      </c>
      <c r="T185" s="397">
        <f t="shared" si="39"/>
        <v>0</v>
      </c>
      <c r="U185" s="397">
        <f t="shared" si="39"/>
        <v>0</v>
      </c>
      <c r="V185" s="397">
        <f t="shared" si="39"/>
        <v>0</v>
      </c>
      <c r="W185" s="397">
        <f t="shared" si="39"/>
        <v>0</v>
      </c>
      <c r="X185" s="397">
        <f t="shared" si="39"/>
        <v>0</v>
      </c>
      <c r="Y185" s="397">
        <f t="shared" si="39"/>
        <v>0</v>
      </c>
      <c r="Z185" s="397">
        <f t="shared" si="39"/>
        <v>0</v>
      </c>
      <c r="AA185" s="397">
        <f t="shared" si="39"/>
        <v>0</v>
      </c>
      <c r="AB185" s="397">
        <f t="shared" si="39"/>
        <v>0</v>
      </c>
      <c r="AC185" s="397">
        <f t="shared" si="39"/>
        <v>0</v>
      </c>
      <c r="AD185" s="397">
        <f t="shared" si="39"/>
        <v>0</v>
      </c>
      <c r="AE185" s="397">
        <f t="shared" si="39"/>
        <v>0</v>
      </c>
      <c r="AF185" s="397">
        <f t="shared" si="39"/>
        <v>0</v>
      </c>
      <c r="AG185" s="397">
        <f t="shared" si="39"/>
        <v>0</v>
      </c>
      <c r="AH185" s="397">
        <f t="shared" si="39"/>
        <v>0</v>
      </c>
      <c r="AI185" s="397">
        <f t="shared" si="39"/>
        <v>0</v>
      </c>
      <c r="AJ185" s="397">
        <f t="shared" si="39"/>
        <v>0</v>
      </c>
      <c r="AK185" s="397">
        <f t="shared" si="39"/>
        <v>0</v>
      </c>
      <c r="AL185" s="397">
        <f t="shared" si="39"/>
        <v>0</v>
      </c>
      <c r="AM185" s="397">
        <f t="shared" si="39"/>
        <v>0</v>
      </c>
      <c r="AN185" s="397">
        <f t="shared" si="39"/>
        <v>0</v>
      </c>
      <c r="AO185" s="397">
        <f t="shared" si="39"/>
        <v>0</v>
      </c>
      <c r="AP185" s="397">
        <f t="shared" si="39"/>
        <v>0</v>
      </c>
      <c r="AQ185" s="397">
        <f t="shared" si="39"/>
        <v>0</v>
      </c>
      <c r="AR185" s="397">
        <f t="shared" si="39"/>
        <v>0</v>
      </c>
    </row>
    <row r="186" spans="2:44" ht="22.5" x14ac:dyDescent="0.2">
      <c r="B186" s="372">
        <f t="shared" si="36"/>
        <v>43</v>
      </c>
      <c r="C186" s="372" t="str">
        <f t="shared" si="36"/>
        <v xml:space="preserve">Disponibil de numerar la sfarsitul perioadei </v>
      </c>
      <c r="D186" s="396"/>
      <c r="E186" s="397">
        <f>E185+E184</f>
        <v>0</v>
      </c>
      <c r="F186" s="397">
        <f t="shared" ref="F186:AR186" si="40">F185+F184</f>
        <v>0</v>
      </c>
      <c r="G186" s="397">
        <f t="shared" si="40"/>
        <v>0</v>
      </c>
      <c r="H186" s="397">
        <f t="shared" si="40"/>
        <v>0</v>
      </c>
      <c r="I186" s="397">
        <f t="shared" si="40"/>
        <v>0</v>
      </c>
      <c r="J186" s="397">
        <f t="shared" si="40"/>
        <v>0</v>
      </c>
      <c r="K186" s="397">
        <f t="shared" si="40"/>
        <v>0</v>
      </c>
      <c r="L186" s="397">
        <f t="shared" si="40"/>
        <v>0</v>
      </c>
      <c r="M186" s="397">
        <f t="shared" si="40"/>
        <v>0</v>
      </c>
      <c r="N186" s="397">
        <f t="shared" si="40"/>
        <v>0</v>
      </c>
      <c r="O186" s="397">
        <f t="shared" si="40"/>
        <v>0</v>
      </c>
      <c r="P186" s="397">
        <f t="shared" si="40"/>
        <v>0</v>
      </c>
      <c r="Q186" s="397">
        <f t="shared" si="40"/>
        <v>0</v>
      </c>
      <c r="R186" s="397">
        <f t="shared" si="40"/>
        <v>0</v>
      </c>
      <c r="S186" s="397">
        <f t="shared" si="40"/>
        <v>0</v>
      </c>
      <c r="T186" s="397">
        <f t="shared" si="40"/>
        <v>0</v>
      </c>
      <c r="U186" s="397">
        <f t="shared" si="40"/>
        <v>0</v>
      </c>
      <c r="V186" s="397">
        <f t="shared" si="40"/>
        <v>0</v>
      </c>
      <c r="W186" s="397">
        <f t="shared" si="40"/>
        <v>0</v>
      </c>
      <c r="X186" s="397">
        <f t="shared" si="40"/>
        <v>0</v>
      </c>
      <c r="Y186" s="397">
        <f t="shared" si="40"/>
        <v>0</v>
      </c>
      <c r="Z186" s="397">
        <f t="shared" si="40"/>
        <v>0</v>
      </c>
      <c r="AA186" s="397">
        <f t="shared" si="40"/>
        <v>0</v>
      </c>
      <c r="AB186" s="397">
        <f t="shared" si="40"/>
        <v>0</v>
      </c>
      <c r="AC186" s="397">
        <f t="shared" si="40"/>
        <v>0</v>
      </c>
      <c r="AD186" s="397">
        <f t="shared" si="40"/>
        <v>0</v>
      </c>
      <c r="AE186" s="397">
        <f t="shared" si="40"/>
        <v>0</v>
      </c>
      <c r="AF186" s="397">
        <f t="shared" si="40"/>
        <v>0</v>
      </c>
      <c r="AG186" s="397">
        <f t="shared" si="40"/>
        <v>0</v>
      </c>
      <c r="AH186" s="397">
        <f t="shared" si="40"/>
        <v>0</v>
      </c>
      <c r="AI186" s="397">
        <f t="shared" si="40"/>
        <v>0</v>
      </c>
      <c r="AJ186" s="397">
        <f t="shared" si="40"/>
        <v>0</v>
      </c>
      <c r="AK186" s="397">
        <f t="shared" si="40"/>
        <v>0</v>
      </c>
      <c r="AL186" s="397">
        <f t="shared" si="40"/>
        <v>0</v>
      </c>
      <c r="AM186" s="397">
        <f t="shared" si="40"/>
        <v>0</v>
      </c>
      <c r="AN186" s="397">
        <f t="shared" si="40"/>
        <v>0</v>
      </c>
      <c r="AO186" s="397">
        <f t="shared" si="40"/>
        <v>0</v>
      </c>
      <c r="AP186" s="397">
        <f t="shared" si="40"/>
        <v>0</v>
      </c>
      <c r="AQ186" s="397">
        <f t="shared" si="40"/>
        <v>0</v>
      </c>
      <c r="AR186" s="397">
        <f t="shared" si="40"/>
        <v>0</v>
      </c>
    </row>
    <row r="189" spans="2:44" ht="33.75" x14ac:dyDescent="0.2">
      <c r="C189" s="384" t="s">
        <v>573</v>
      </c>
      <c r="D189" s="421"/>
    </row>
    <row r="190" spans="2:44" x14ac:dyDescent="0.2">
      <c r="C190" s="422"/>
      <c r="D190" s="423" t="s">
        <v>225</v>
      </c>
      <c r="E190" s="424">
        <v>1</v>
      </c>
      <c r="F190" s="424">
        <v>2</v>
      </c>
      <c r="G190" s="424">
        <v>3</v>
      </c>
      <c r="H190" s="424">
        <v>4</v>
      </c>
      <c r="I190" s="424">
        <v>5</v>
      </c>
      <c r="J190" s="424">
        <v>6</v>
      </c>
      <c r="K190" s="424">
        <v>7</v>
      </c>
      <c r="L190" s="424">
        <v>8</v>
      </c>
      <c r="M190" s="424">
        <v>9</v>
      </c>
      <c r="N190" s="424">
        <v>10</v>
      </c>
      <c r="O190" s="424">
        <v>11</v>
      </c>
      <c r="P190" s="424">
        <v>12</v>
      </c>
      <c r="Q190" s="424">
        <v>13</v>
      </c>
      <c r="R190" s="424">
        <v>14</v>
      </c>
      <c r="S190" s="424">
        <v>15</v>
      </c>
      <c r="T190" s="424">
        <v>16</v>
      </c>
      <c r="U190" s="424">
        <v>17</v>
      </c>
      <c r="V190" s="424">
        <v>18</v>
      </c>
      <c r="W190" s="424">
        <v>19</v>
      </c>
      <c r="X190" s="424">
        <v>20</v>
      </c>
      <c r="Y190" s="424">
        <v>21</v>
      </c>
      <c r="Z190" s="424">
        <v>22</v>
      </c>
      <c r="AA190" s="424">
        <v>23</v>
      </c>
      <c r="AB190" s="424">
        <v>24</v>
      </c>
      <c r="AC190" s="424">
        <v>25</v>
      </c>
      <c r="AD190" s="424">
        <v>26</v>
      </c>
      <c r="AE190" s="424">
        <v>27</v>
      </c>
      <c r="AF190" s="424">
        <v>28</v>
      </c>
      <c r="AG190" s="424">
        <v>29</v>
      </c>
      <c r="AH190" s="424">
        <v>30</v>
      </c>
      <c r="AI190" s="424">
        <v>31</v>
      </c>
      <c r="AJ190" s="424">
        <v>32</v>
      </c>
      <c r="AK190" s="424">
        <v>33</v>
      </c>
      <c r="AL190" s="424">
        <v>34</v>
      </c>
      <c r="AM190" s="424">
        <v>35</v>
      </c>
      <c r="AN190" s="424">
        <v>36</v>
      </c>
      <c r="AO190" s="424">
        <v>37</v>
      </c>
      <c r="AP190" s="424">
        <v>38</v>
      </c>
      <c r="AQ190" s="424">
        <v>39</v>
      </c>
      <c r="AR190" s="424">
        <v>40</v>
      </c>
    </row>
    <row r="191" spans="2:44" ht="30.6" customHeight="1" x14ac:dyDescent="0.2">
      <c r="C191" s="369" t="s">
        <v>574</v>
      </c>
      <c r="D191" s="396"/>
      <c r="E191" s="389"/>
      <c r="F191" s="389"/>
      <c r="G191" s="389"/>
      <c r="H191" s="389"/>
      <c r="I191" s="389"/>
      <c r="J191" s="389"/>
      <c r="K191" s="389"/>
      <c r="L191" s="389"/>
      <c r="M191" s="389"/>
      <c r="N191" s="389"/>
      <c r="O191" s="389"/>
      <c r="P191" s="389"/>
      <c r="Q191" s="389"/>
      <c r="R191" s="389"/>
      <c r="S191" s="389"/>
      <c r="T191" s="389"/>
      <c r="U191" s="389"/>
      <c r="V191" s="389"/>
      <c r="W191" s="389"/>
      <c r="X191" s="389"/>
      <c r="Y191" s="389"/>
      <c r="Z191" s="389"/>
      <c r="AA191" s="389"/>
      <c r="AB191" s="389"/>
      <c r="AC191" s="389"/>
      <c r="AD191" s="389"/>
      <c r="AE191" s="389"/>
      <c r="AF191" s="389"/>
      <c r="AG191" s="389"/>
      <c r="AH191" s="389"/>
      <c r="AI191" s="389"/>
      <c r="AJ191" s="389"/>
      <c r="AK191" s="389"/>
      <c r="AL191" s="389"/>
      <c r="AM191" s="389"/>
      <c r="AN191" s="389"/>
      <c r="AO191" s="389"/>
      <c r="AP191" s="389"/>
      <c r="AQ191" s="389"/>
      <c r="AR191" s="389"/>
    </row>
    <row r="192" spans="2:44" ht="18.600000000000001" customHeight="1" x14ac:dyDescent="0.2">
      <c r="C192" s="367" t="s">
        <v>23</v>
      </c>
      <c r="D192" s="373" t="e">
        <f>SUM(E192:AR192)</f>
        <v>#DIV/0!</v>
      </c>
      <c r="E192" s="389" t="e">
        <f>'5-Plan investitional'!E76</f>
        <v>#DIV/0!</v>
      </c>
      <c r="F192" s="389" t="e">
        <f>'5-Plan investitional'!F76</f>
        <v>#DIV/0!</v>
      </c>
      <c r="G192" s="389" t="e">
        <f>'5-Plan investitional'!G76</f>
        <v>#DIV/0!</v>
      </c>
      <c r="H192" s="389" t="e">
        <f>'5-Plan investitional'!H76</f>
        <v>#DIV/0!</v>
      </c>
      <c r="I192" s="389" t="e">
        <f>'5-Plan investitional'!I76</f>
        <v>#DIV/0!</v>
      </c>
      <c r="J192" s="389"/>
      <c r="K192" s="389"/>
      <c r="L192" s="389"/>
      <c r="M192" s="389"/>
      <c r="N192" s="389"/>
      <c r="O192" s="389"/>
      <c r="P192" s="389"/>
      <c r="Q192" s="389"/>
      <c r="R192" s="389"/>
      <c r="S192" s="389"/>
      <c r="T192" s="389"/>
      <c r="U192" s="389"/>
      <c r="V192" s="389"/>
      <c r="W192" s="389"/>
      <c r="X192" s="389"/>
      <c r="Y192" s="389"/>
      <c r="Z192" s="389"/>
      <c r="AA192" s="389"/>
      <c r="AB192" s="389"/>
      <c r="AC192" s="389"/>
      <c r="AD192" s="389"/>
      <c r="AE192" s="389"/>
      <c r="AF192" s="389"/>
      <c r="AG192" s="389"/>
      <c r="AH192" s="389"/>
      <c r="AI192" s="389"/>
      <c r="AJ192" s="389"/>
      <c r="AK192" s="389"/>
      <c r="AL192" s="389"/>
      <c r="AM192" s="389"/>
      <c r="AN192" s="389"/>
      <c r="AO192" s="389"/>
      <c r="AP192" s="389"/>
      <c r="AQ192" s="389"/>
      <c r="AR192" s="389"/>
    </row>
    <row r="193" spans="3:44" ht="31.15" customHeight="1" x14ac:dyDescent="0.2">
      <c r="C193" s="367" t="s">
        <v>46</v>
      </c>
      <c r="D193" s="373" t="e">
        <f t="shared" ref="D193:D197" si="41">SUM(E193:AR193)</f>
        <v>#DIV/0!</v>
      </c>
      <c r="E193" s="389" t="e">
        <f>SUM(E194:E196)</f>
        <v>#DIV/0!</v>
      </c>
      <c r="F193" s="389" t="e">
        <f t="shared" ref="F193:AR193" si="42">SUM(F194:F196)</f>
        <v>#DIV/0!</v>
      </c>
      <c r="G193" s="389" t="e">
        <f t="shared" si="42"/>
        <v>#DIV/0!</v>
      </c>
      <c r="H193" s="389" t="e">
        <f t="shared" si="42"/>
        <v>#DIV/0!</v>
      </c>
      <c r="I193" s="389" t="e">
        <f t="shared" si="42"/>
        <v>#DIV/0!</v>
      </c>
      <c r="J193" s="389">
        <f>SUM(J194:J196)</f>
        <v>0</v>
      </c>
      <c r="K193" s="389">
        <f t="shared" si="42"/>
        <v>0</v>
      </c>
      <c r="L193" s="389">
        <f t="shared" si="42"/>
        <v>0</v>
      </c>
      <c r="M193" s="389">
        <f t="shared" si="42"/>
        <v>0</v>
      </c>
      <c r="N193" s="389">
        <f t="shared" si="42"/>
        <v>0</v>
      </c>
      <c r="O193" s="389">
        <f t="shared" si="42"/>
        <v>0</v>
      </c>
      <c r="P193" s="389">
        <f t="shared" si="42"/>
        <v>0</v>
      </c>
      <c r="Q193" s="389">
        <f t="shared" si="42"/>
        <v>0</v>
      </c>
      <c r="R193" s="389">
        <f t="shared" si="42"/>
        <v>0</v>
      </c>
      <c r="S193" s="389">
        <f t="shared" si="42"/>
        <v>0</v>
      </c>
      <c r="T193" s="389">
        <f t="shared" si="42"/>
        <v>0</v>
      </c>
      <c r="U193" s="389">
        <f t="shared" si="42"/>
        <v>0</v>
      </c>
      <c r="V193" s="389">
        <f t="shared" si="42"/>
        <v>0</v>
      </c>
      <c r="W193" s="389">
        <f t="shared" si="42"/>
        <v>0</v>
      </c>
      <c r="X193" s="389">
        <f t="shared" si="42"/>
        <v>0</v>
      </c>
      <c r="Y193" s="389">
        <f t="shared" si="42"/>
        <v>0</v>
      </c>
      <c r="Z193" s="389">
        <f t="shared" si="42"/>
        <v>0</v>
      </c>
      <c r="AA193" s="389">
        <f t="shared" si="42"/>
        <v>0</v>
      </c>
      <c r="AB193" s="389">
        <f t="shared" si="42"/>
        <v>0</v>
      </c>
      <c r="AC193" s="389">
        <f t="shared" si="42"/>
        <v>0</v>
      </c>
      <c r="AD193" s="389">
        <f t="shared" si="42"/>
        <v>0</v>
      </c>
      <c r="AE193" s="389">
        <f t="shared" si="42"/>
        <v>0</v>
      </c>
      <c r="AF193" s="389">
        <f t="shared" si="42"/>
        <v>0</v>
      </c>
      <c r="AG193" s="389">
        <f t="shared" si="42"/>
        <v>0</v>
      </c>
      <c r="AH193" s="389">
        <f t="shared" si="42"/>
        <v>0</v>
      </c>
      <c r="AI193" s="389">
        <f t="shared" si="42"/>
        <v>0</v>
      </c>
      <c r="AJ193" s="389">
        <f t="shared" si="42"/>
        <v>0</v>
      </c>
      <c r="AK193" s="389">
        <f t="shared" si="42"/>
        <v>0</v>
      </c>
      <c r="AL193" s="389">
        <f t="shared" si="42"/>
        <v>0</v>
      </c>
      <c r="AM193" s="389">
        <f t="shared" si="42"/>
        <v>0</v>
      </c>
      <c r="AN193" s="389">
        <f t="shared" si="42"/>
        <v>0</v>
      </c>
      <c r="AO193" s="389">
        <f t="shared" si="42"/>
        <v>0</v>
      </c>
      <c r="AP193" s="389">
        <f t="shared" si="42"/>
        <v>0</v>
      </c>
      <c r="AQ193" s="389">
        <f t="shared" si="42"/>
        <v>0</v>
      </c>
      <c r="AR193" s="389">
        <f t="shared" si="42"/>
        <v>0</v>
      </c>
    </row>
    <row r="194" spans="3:44" ht="19.149999999999999" customHeight="1" x14ac:dyDescent="0.2">
      <c r="C194" s="367" t="s">
        <v>53</v>
      </c>
      <c r="D194" s="373" t="e">
        <f t="shared" si="41"/>
        <v>#DIV/0!</v>
      </c>
      <c r="E194" s="389" t="e">
        <f>'5-Plan investitional'!E73</f>
        <v>#DIV/0!</v>
      </c>
      <c r="F194" s="389" t="e">
        <f>'5-Plan investitional'!F73</f>
        <v>#DIV/0!</v>
      </c>
      <c r="G194" s="389" t="e">
        <f>'5-Plan investitional'!G73</f>
        <v>#DIV/0!</v>
      </c>
      <c r="H194" s="389" t="e">
        <f>'5-Plan investitional'!H73</f>
        <v>#DIV/0!</v>
      </c>
      <c r="I194" s="389" t="e">
        <f>'5-Plan investitional'!I73</f>
        <v>#DIV/0!</v>
      </c>
      <c r="J194" s="389"/>
      <c r="K194" s="389"/>
      <c r="L194" s="389"/>
      <c r="M194" s="389"/>
      <c r="N194" s="389"/>
      <c r="O194" s="389"/>
      <c r="P194" s="389"/>
      <c r="Q194" s="389"/>
      <c r="R194" s="389"/>
      <c r="S194" s="389"/>
      <c r="T194" s="389"/>
      <c r="U194" s="389"/>
      <c r="V194" s="389"/>
      <c r="W194" s="389"/>
      <c r="X194" s="389"/>
      <c r="Y194" s="389"/>
      <c r="Z194" s="389"/>
      <c r="AA194" s="389"/>
      <c r="AB194" s="389"/>
      <c r="AC194" s="389"/>
      <c r="AD194" s="389"/>
      <c r="AE194" s="389"/>
      <c r="AF194" s="389"/>
      <c r="AG194" s="389"/>
      <c r="AH194" s="389"/>
      <c r="AI194" s="389"/>
      <c r="AJ194" s="389"/>
      <c r="AK194" s="389"/>
      <c r="AL194" s="389"/>
      <c r="AM194" s="389"/>
      <c r="AN194" s="389"/>
      <c r="AO194" s="389"/>
      <c r="AP194" s="389"/>
      <c r="AQ194" s="389"/>
      <c r="AR194" s="389"/>
    </row>
    <row r="195" spans="3:44" ht="31.15" customHeight="1" x14ac:dyDescent="0.2">
      <c r="C195" s="367" t="s">
        <v>672</v>
      </c>
      <c r="D195" s="373" t="e">
        <f t="shared" si="41"/>
        <v>#DIV/0!</v>
      </c>
      <c r="E195" s="389" t="e">
        <f>'5-Plan investitional'!E74</f>
        <v>#DIV/0!</v>
      </c>
      <c r="F195" s="389" t="e">
        <f>'5-Plan investitional'!F74</f>
        <v>#DIV/0!</v>
      </c>
      <c r="G195" s="389" t="e">
        <f>'5-Plan investitional'!G74</f>
        <v>#DIV/0!</v>
      </c>
      <c r="H195" s="389" t="e">
        <f>'5-Plan investitional'!H74</f>
        <v>#DIV/0!</v>
      </c>
      <c r="I195" s="389" t="e">
        <f>'5-Plan investitional'!I74</f>
        <v>#DIV/0!</v>
      </c>
      <c r="J195" s="389"/>
      <c r="K195" s="389"/>
      <c r="L195" s="389"/>
      <c r="M195" s="389"/>
      <c r="N195" s="389"/>
      <c r="O195" s="389"/>
      <c r="P195" s="389"/>
      <c r="Q195" s="389"/>
      <c r="R195" s="389"/>
      <c r="S195" s="389"/>
      <c r="T195" s="389"/>
      <c r="U195" s="389"/>
      <c r="V195" s="389"/>
      <c r="W195" s="389"/>
      <c r="X195" s="389"/>
      <c r="Y195" s="389"/>
      <c r="Z195" s="389"/>
      <c r="AA195" s="389"/>
      <c r="AB195" s="389"/>
      <c r="AC195" s="389"/>
      <c r="AD195" s="389"/>
      <c r="AE195" s="389"/>
      <c r="AF195" s="389"/>
      <c r="AG195" s="389"/>
      <c r="AH195" s="389"/>
      <c r="AI195" s="389"/>
      <c r="AJ195" s="389"/>
      <c r="AK195" s="389"/>
      <c r="AL195" s="389"/>
      <c r="AM195" s="389"/>
      <c r="AN195" s="389"/>
      <c r="AO195" s="389"/>
      <c r="AP195" s="389"/>
      <c r="AQ195" s="389"/>
      <c r="AR195" s="389"/>
    </row>
    <row r="196" spans="3:44" ht="27.6" customHeight="1" x14ac:dyDescent="0.2">
      <c r="C196" s="367" t="s">
        <v>54</v>
      </c>
      <c r="D196" s="373">
        <f t="shared" si="41"/>
        <v>0</v>
      </c>
      <c r="E196" s="389">
        <f>'5-Plan investitional'!E75</f>
        <v>0</v>
      </c>
      <c r="F196" s="389">
        <f>'5-Plan investitional'!F75</f>
        <v>0</v>
      </c>
      <c r="G196" s="389">
        <f>'5-Plan investitional'!G75</f>
        <v>0</v>
      </c>
      <c r="H196" s="389">
        <f>'5-Plan investitional'!H75</f>
        <v>0</v>
      </c>
      <c r="I196" s="389">
        <f>'5-Plan investitional'!I75</f>
        <v>0</v>
      </c>
      <c r="J196" s="425"/>
      <c r="K196" s="425"/>
      <c r="L196" s="425"/>
      <c r="M196" s="425"/>
      <c r="N196" s="425"/>
      <c r="O196" s="425"/>
      <c r="P196" s="425"/>
      <c r="Q196" s="425"/>
      <c r="R196" s="425"/>
      <c r="S196" s="425"/>
      <c r="T196" s="425"/>
      <c r="U196" s="425"/>
      <c r="V196" s="425"/>
      <c r="W196" s="425"/>
      <c r="X196" s="425"/>
      <c r="Y196" s="425"/>
      <c r="Z196" s="425"/>
      <c r="AA196" s="425"/>
      <c r="AB196" s="425"/>
      <c r="AC196" s="425"/>
      <c r="AD196" s="425"/>
      <c r="AE196" s="425"/>
      <c r="AF196" s="425"/>
      <c r="AG196" s="425"/>
      <c r="AH196" s="425"/>
      <c r="AI196" s="425"/>
      <c r="AJ196" s="425"/>
      <c r="AK196" s="425"/>
      <c r="AL196" s="425"/>
      <c r="AM196" s="425"/>
      <c r="AN196" s="425"/>
      <c r="AO196" s="425"/>
      <c r="AP196" s="425"/>
      <c r="AQ196" s="425"/>
      <c r="AR196" s="425"/>
    </row>
    <row r="197" spans="3:44" s="426" customFormat="1" ht="22.5" x14ac:dyDescent="0.2">
      <c r="C197" s="369" t="s">
        <v>575</v>
      </c>
      <c r="D197" s="373" t="e">
        <f t="shared" si="41"/>
        <v>#DIV/0!</v>
      </c>
      <c r="E197" s="385" t="e">
        <f>SUM(E192+E193)</f>
        <v>#DIV/0!</v>
      </c>
      <c r="F197" s="385" t="e">
        <f>SUM(F192+F193)</f>
        <v>#DIV/0!</v>
      </c>
      <c r="G197" s="385" t="e">
        <f t="shared" ref="G197:AR197" si="43">SUM(G192+G193)</f>
        <v>#DIV/0!</v>
      </c>
      <c r="H197" s="385" t="e">
        <f t="shared" si="43"/>
        <v>#DIV/0!</v>
      </c>
      <c r="I197" s="385" t="e">
        <f t="shared" si="43"/>
        <v>#DIV/0!</v>
      </c>
      <c r="J197" s="385">
        <f>SUM(J192+J193)</f>
        <v>0</v>
      </c>
      <c r="K197" s="385">
        <f t="shared" si="43"/>
        <v>0</v>
      </c>
      <c r="L197" s="385">
        <f t="shared" si="43"/>
        <v>0</v>
      </c>
      <c r="M197" s="385">
        <f t="shared" si="43"/>
        <v>0</v>
      </c>
      <c r="N197" s="385">
        <f t="shared" si="43"/>
        <v>0</v>
      </c>
      <c r="O197" s="385">
        <f t="shared" si="43"/>
        <v>0</v>
      </c>
      <c r="P197" s="385">
        <f t="shared" si="43"/>
        <v>0</v>
      </c>
      <c r="Q197" s="385">
        <f t="shared" si="43"/>
        <v>0</v>
      </c>
      <c r="R197" s="385">
        <f t="shared" si="43"/>
        <v>0</v>
      </c>
      <c r="S197" s="385">
        <f t="shared" si="43"/>
        <v>0</v>
      </c>
      <c r="T197" s="385">
        <f t="shared" si="43"/>
        <v>0</v>
      </c>
      <c r="U197" s="385">
        <f t="shared" si="43"/>
        <v>0</v>
      </c>
      <c r="V197" s="385">
        <f t="shared" si="43"/>
        <v>0</v>
      </c>
      <c r="W197" s="385">
        <f t="shared" si="43"/>
        <v>0</v>
      </c>
      <c r="X197" s="385">
        <f t="shared" si="43"/>
        <v>0</v>
      </c>
      <c r="Y197" s="385">
        <f t="shared" si="43"/>
        <v>0</v>
      </c>
      <c r="Z197" s="385">
        <f t="shared" si="43"/>
        <v>0</v>
      </c>
      <c r="AA197" s="385">
        <f t="shared" si="43"/>
        <v>0</v>
      </c>
      <c r="AB197" s="385">
        <f t="shared" si="43"/>
        <v>0</v>
      </c>
      <c r="AC197" s="385">
        <f t="shared" si="43"/>
        <v>0</v>
      </c>
      <c r="AD197" s="385">
        <f t="shared" si="43"/>
        <v>0</v>
      </c>
      <c r="AE197" s="385">
        <f t="shared" si="43"/>
        <v>0</v>
      </c>
      <c r="AF197" s="385">
        <f t="shared" si="43"/>
        <v>0</v>
      </c>
      <c r="AG197" s="385">
        <f t="shared" si="43"/>
        <v>0</v>
      </c>
      <c r="AH197" s="385">
        <f t="shared" si="43"/>
        <v>0</v>
      </c>
      <c r="AI197" s="385">
        <f t="shared" si="43"/>
        <v>0</v>
      </c>
      <c r="AJ197" s="385">
        <f t="shared" si="43"/>
        <v>0</v>
      </c>
      <c r="AK197" s="385">
        <f t="shared" si="43"/>
        <v>0</v>
      </c>
      <c r="AL197" s="385">
        <f t="shared" si="43"/>
        <v>0</v>
      </c>
      <c r="AM197" s="385">
        <f t="shared" si="43"/>
        <v>0</v>
      </c>
      <c r="AN197" s="385">
        <f t="shared" si="43"/>
        <v>0</v>
      </c>
      <c r="AO197" s="385">
        <f t="shared" si="43"/>
        <v>0</v>
      </c>
      <c r="AP197" s="385">
        <f t="shared" si="43"/>
        <v>0</v>
      </c>
      <c r="AQ197" s="385">
        <f t="shared" si="43"/>
        <v>0</v>
      </c>
      <c r="AR197" s="385">
        <f t="shared" si="43"/>
        <v>0</v>
      </c>
    </row>
    <row r="198" spans="3:44" s="426" customFormat="1" x14ac:dyDescent="0.2">
      <c r="C198" s="369"/>
      <c r="D198" s="373"/>
      <c r="E198" s="385"/>
      <c r="F198" s="385"/>
      <c r="G198" s="385"/>
      <c r="H198" s="385"/>
      <c r="I198" s="385"/>
      <c r="J198" s="385"/>
      <c r="K198" s="385"/>
      <c r="L198" s="385"/>
      <c r="M198" s="385"/>
      <c r="N198" s="385"/>
      <c r="O198" s="385"/>
      <c r="P198" s="385"/>
      <c r="Q198" s="385"/>
      <c r="R198" s="385"/>
      <c r="S198" s="385"/>
      <c r="T198" s="385"/>
      <c r="U198" s="385"/>
      <c r="V198" s="385"/>
      <c r="W198" s="385"/>
      <c r="X198" s="385"/>
      <c r="Y198" s="385"/>
      <c r="Z198" s="385"/>
      <c r="AA198" s="385"/>
      <c r="AB198" s="385"/>
      <c r="AC198" s="385"/>
      <c r="AD198" s="385"/>
      <c r="AE198" s="385"/>
      <c r="AF198" s="385"/>
      <c r="AG198" s="385"/>
      <c r="AH198" s="385"/>
      <c r="AI198" s="385"/>
      <c r="AJ198" s="385"/>
      <c r="AK198" s="385"/>
      <c r="AL198" s="385"/>
      <c r="AM198" s="385"/>
      <c r="AN198" s="385"/>
      <c r="AO198" s="385"/>
      <c r="AP198" s="385"/>
      <c r="AQ198" s="385"/>
      <c r="AR198" s="385"/>
    </row>
    <row r="199" spans="3:44" s="426" customFormat="1" x14ac:dyDescent="0.2">
      <c r="C199" s="369" t="s">
        <v>576</v>
      </c>
      <c r="D199" s="373"/>
      <c r="E199" s="385"/>
      <c r="F199" s="385"/>
      <c r="G199" s="385"/>
      <c r="H199" s="385"/>
      <c r="I199" s="385"/>
      <c r="J199" s="385"/>
      <c r="K199" s="385"/>
      <c r="L199" s="385"/>
      <c r="M199" s="385"/>
      <c r="N199" s="385"/>
      <c r="O199" s="385"/>
      <c r="P199" s="385"/>
      <c r="Q199" s="385"/>
      <c r="R199" s="385"/>
      <c r="S199" s="385"/>
      <c r="T199" s="385"/>
      <c r="U199" s="385"/>
      <c r="V199" s="385"/>
      <c r="W199" s="385"/>
      <c r="X199" s="385"/>
      <c r="Y199" s="385"/>
      <c r="Z199" s="385"/>
      <c r="AA199" s="385"/>
      <c r="AB199" s="385"/>
      <c r="AC199" s="385"/>
      <c r="AD199" s="385"/>
      <c r="AE199" s="385"/>
      <c r="AF199" s="385"/>
      <c r="AG199" s="385"/>
      <c r="AH199" s="385"/>
      <c r="AI199" s="385"/>
      <c r="AJ199" s="385"/>
      <c r="AK199" s="385"/>
      <c r="AL199" s="385"/>
      <c r="AM199" s="385"/>
      <c r="AN199" s="385"/>
      <c r="AO199" s="385"/>
      <c r="AP199" s="385"/>
      <c r="AQ199" s="385"/>
      <c r="AR199" s="385"/>
    </row>
    <row r="200" spans="3:44" ht="22.5" x14ac:dyDescent="0.2">
      <c r="C200" s="367" t="s">
        <v>577</v>
      </c>
      <c r="D200" s="396">
        <f>SUM(E200:X200)</f>
        <v>0</v>
      </c>
      <c r="E200" s="389">
        <f>'5-Plan investitional'!E83</f>
        <v>0</v>
      </c>
      <c r="F200" s="389">
        <f>'5-Plan investitional'!F83</f>
        <v>0</v>
      </c>
      <c r="G200" s="389">
        <f>'5-Plan investitional'!G83</f>
        <v>0</v>
      </c>
      <c r="H200" s="389">
        <f>'5-Plan investitional'!H83</f>
        <v>0</v>
      </c>
      <c r="I200" s="389">
        <f>'5-Plan investitional'!I83</f>
        <v>0</v>
      </c>
      <c r="J200" s="389">
        <f>'5-Plan investitional'!E89</f>
        <v>0</v>
      </c>
      <c r="K200" s="389">
        <f>'5-Plan investitional'!F89</f>
        <v>0</v>
      </c>
      <c r="L200" s="389">
        <f>'5-Plan investitional'!G89</f>
        <v>0</v>
      </c>
      <c r="M200" s="389">
        <f>'5-Plan investitional'!H89</f>
        <v>0</v>
      </c>
      <c r="N200" s="389">
        <f>'5-Plan investitional'!I89</f>
        <v>0</v>
      </c>
      <c r="O200" s="389">
        <v>0</v>
      </c>
      <c r="P200" s="389">
        <v>0</v>
      </c>
      <c r="Q200" s="389">
        <v>0</v>
      </c>
      <c r="R200" s="389">
        <v>0</v>
      </c>
      <c r="S200" s="389">
        <v>0</v>
      </c>
      <c r="T200" s="389">
        <v>0</v>
      </c>
      <c r="U200" s="389">
        <v>0</v>
      </c>
      <c r="V200" s="389">
        <v>0</v>
      </c>
      <c r="W200" s="389">
        <v>0</v>
      </c>
      <c r="X200" s="389">
        <v>0</v>
      </c>
      <c r="Y200" s="389">
        <v>0</v>
      </c>
      <c r="Z200" s="389">
        <v>0</v>
      </c>
      <c r="AA200" s="389">
        <v>0</v>
      </c>
      <c r="AB200" s="389">
        <v>0</v>
      </c>
      <c r="AC200" s="389">
        <v>0</v>
      </c>
      <c r="AD200" s="389">
        <v>0</v>
      </c>
      <c r="AE200" s="389">
        <v>0</v>
      </c>
      <c r="AF200" s="389">
        <v>0</v>
      </c>
      <c r="AG200" s="389">
        <v>0</v>
      </c>
      <c r="AH200" s="389">
        <v>0</v>
      </c>
      <c r="AI200" s="389">
        <v>0</v>
      </c>
      <c r="AJ200" s="389">
        <v>0</v>
      </c>
      <c r="AK200" s="389">
        <v>0</v>
      </c>
      <c r="AL200" s="389">
        <v>0</v>
      </c>
      <c r="AM200" s="389">
        <v>0</v>
      </c>
      <c r="AN200" s="389">
        <v>0</v>
      </c>
      <c r="AO200" s="389">
        <v>0</v>
      </c>
      <c r="AP200" s="389">
        <v>0</v>
      </c>
      <c r="AQ200" s="389">
        <v>0</v>
      </c>
      <c r="AR200" s="389">
        <v>0</v>
      </c>
    </row>
    <row r="201" spans="3:44" ht="22.5" x14ac:dyDescent="0.2">
      <c r="C201" s="367" t="s">
        <v>578</v>
      </c>
      <c r="D201" s="396">
        <f>SUM(E201:X201)</f>
        <v>0</v>
      </c>
      <c r="E201" s="389">
        <f>'5-Plan investitional'!E84</f>
        <v>0</v>
      </c>
      <c r="F201" s="389">
        <f>'5-Plan investitional'!F84</f>
        <v>0</v>
      </c>
      <c r="G201" s="389">
        <f>'5-Plan investitional'!G84</f>
        <v>0</v>
      </c>
      <c r="H201" s="389">
        <f>'5-Plan investitional'!H84</f>
        <v>0</v>
      </c>
      <c r="I201" s="389">
        <f>'5-Plan investitional'!I84</f>
        <v>0</v>
      </c>
      <c r="J201" s="389">
        <f>'5-Plan investitional'!E90</f>
        <v>0</v>
      </c>
      <c r="K201" s="389">
        <f>'5-Plan investitional'!F90</f>
        <v>0</v>
      </c>
      <c r="L201" s="389">
        <f>'5-Plan investitional'!G90</f>
        <v>0</v>
      </c>
      <c r="M201" s="389">
        <f>'5-Plan investitional'!H90</f>
        <v>0</v>
      </c>
      <c r="N201" s="389">
        <f>'5-Plan investitional'!I90</f>
        <v>0</v>
      </c>
      <c r="O201" s="389">
        <v>0</v>
      </c>
      <c r="P201" s="389">
        <v>0</v>
      </c>
      <c r="Q201" s="389">
        <v>0</v>
      </c>
      <c r="R201" s="389">
        <v>0</v>
      </c>
      <c r="S201" s="389">
        <v>0</v>
      </c>
      <c r="T201" s="389">
        <v>0</v>
      </c>
      <c r="U201" s="389">
        <v>0</v>
      </c>
      <c r="V201" s="389">
        <v>0</v>
      </c>
      <c r="W201" s="389">
        <v>0</v>
      </c>
      <c r="X201" s="389">
        <v>0</v>
      </c>
      <c r="Y201" s="389">
        <v>0</v>
      </c>
      <c r="Z201" s="389">
        <v>0</v>
      </c>
      <c r="AA201" s="389">
        <v>0</v>
      </c>
      <c r="AB201" s="389">
        <v>0</v>
      </c>
      <c r="AC201" s="389">
        <v>0</v>
      </c>
      <c r="AD201" s="389">
        <v>0</v>
      </c>
      <c r="AE201" s="389">
        <v>0</v>
      </c>
      <c r="AF201" s="389">
        <v>0</v>
      </c>
      <c r="AG201" s="389">
        <v>0</v>
      </c>
      <c r="AH201" s="389">
        <v>0</v>
      </c>
      <c r="AI201" s="389">
        <v>0</v>
      </c>
      <c r="AJ201" s="389">
        <v>0</v>
      </c>
      <c r="AK201" s="389">
        <v>0</v>
      </c>
      <c r="AL201" s="389">
        <v>0</v>
      </c>
      <c r="AM201" s="389">
        <v>0</v>
      </c>
      <c r="AN201" s="389">
        <v>0</v>
      </c>
      <c r="AO201" s="389">
        <v>0</v>
      </c>
      <c r="AP201" s="389">
        <v>0</v>
      </c>
      <c r="AQ201" s="389">
        <v>0</v>
      </c>
      <c r="AR201" s="389">
        <v>0</v>
      </c>
    </row>
    <row r="202" spans="3:44" s="426" customFormat="1" ht="22.5" x14ac:dyDescent="0.2">
      <c r="C202" s="369" t="s">
        <v>579</v>
      </c>
      <c r="D202" s="396">
        <f>SUM(E202:X202)</f>
        <v>0</v>
      </c>
      <c r="E202" s="385">
        <f>E201+E200</f>
        <v>0</v>
      </c>
      <c r="F202" s="385">
        <f t="shared" ref="F202:AR202" si="44">F201+F200</f>
        <v>0</v>
      </c>
      <c r="G202" s="385">
        <f t="shared" si="44"/>
        <v>0</v>
      </c>
      <c r="H202" s="385">
        <f t="shared" si="44"/>
        <v>0</v>
      </c>
      <c r="I202" s="385">
        <f t="shared" si="44"/>
        <v>0</v>
      </c>
      <c r="J202" s="385">
        <f t="shared" si="44"/>
        <v>0</v>
      </c>
      <c r="K202" s="385">
        <f t="shared" si="44"/>
        <v>0</v>
      </c>
      <c r="L202" s="385">
        <f t="shared" si="44"/>
        <v>0</v>
      </c>
      <c r="M202" s="385">
        <f t="shared" si="44"/>
        <v>0</v>
      </c>
      <c r="N202" s="385">
        <f t="shared" si="44"/>
        <v>0</v>
      </c>
      <c r="O202" s="385">
        <f t="shared" si="44"/>
        <v>0</v>
      </c>
      <c r="P202" s="385">
        <f t="shared" si="44"/>
        <v>0</v>
      </c>
      <c r="Q202" s="385">
        <f t="shared" si="44"/>
        <v>0</v>
      </c>
      <c r="R202" s="385">
        <f t="shared" si="44"/>
        <v>0</v>
      </c>
      <c r="S202" s="385">
        <f t="shared" si="44"/>
        <v>0</v>
      </c>
      <c r="T202" s="385">
        <f t="shared" si="44"/>
        <v>0</v>
      </c>
      <c r="U202" s="385">
        <f t="shared" si="44"/>
        <v>0</v>
      </c>
      <c r="V202" s="385">
        <f t="shared" si="44"/>
        <v>0</v>
      </c>
      <c r="W202" s="385">
        <f t="shared" si="44"/>
        <v>0</v>
      </c>
      <c r="X202" s="385">
        <f t="shared" si="44"/>
        <v>0</v>
      </c>
      <c r="Y202" s="385">
        <f t="shared" si="44"/>
        <v>0</v>
      </c>
      <c r="Z202" s="385">
        <f t="shared" si="44"/>
        <v>0</v>
      </c>
      <c r="AA202" s="385">
        <f t="shared" si="44"/>
        <v>0</v>
      </c>
      <c r="AB202" s="385">
        <f t="shared" si="44"/>
        <v>0</v>
      </c>
      <c r="AC202" s="385">
        <f t="shared" si="44"/>
        <v>0</v>
      </c>
      <c r="AD202" s="385">
        <f t="shared" si="44"/>
        <v>0</v>
      </c>
      <c r="AE202" s="385">
        <f t="shared" si="44"/>
        <v>0</v>
      </c>
      <c r="AF202" s="385">
        <f t="shared" si="44"/>
        <v>0</v>
      </c>
      <c r="AG202" s="385">
        <f t="shared" si="44"/>
        <v>0</v>
      </c>
      <c r="AH202" s="385">
        <f t="shared" si="44"/>
        <v>0</v>
      </c>
      <c r="AI202" s="385">
        <f t="shared" si="44"/>
        <v>0</v>
      </c>
      <c r="AJ202" s="385">
        <f t="shared" si="44"/>
        <v>0</v>
      </c>
      <c r="AK202" s="385">
        <f t="shared" si="44"/>
        <v>0</v>
      </c>
      <c r="AL202" s="385">
        <f t="shared" si="44"/>
        <v>0</v>
      </c>
      <c r="AM202" s="385">
        <f t="shared" si="44"/>
        <v>0</v>
      </c>
      <c r="AN202" s="385">
        <f t="shared" si="44"/>
        <v>0</v>
      </c>
      <c r="AO202" s="385">
        <f t="shared" si="44"/>
        <v>0</v>
      </c>
      <c r="AP202" s="385">
        <f t="shared" si="44"/>
        <v>0</v>
      </c>
      <c r="AQ202" s="385">
        <f t="shared" si="44"/>
        <v>0</v>
      </c>
      <c r="AR202" s="385">
        <f t="shared" si="44"/>
        <v>0</v>
      </c>
    </row>
    <row r="203" spans="3:44" x14ac:dyDescent="0.2">
      <c r="C203" s="367"/>
      <c r="D203" s="396"/>
      <c r="E203" s="389"/>
      <c r="F203" s="389"/>
      <c r="G203" s="389"/>
      <c r="H203" s="389"/>
      <c r="I203" s="389"/>
      <c r="J203" s="389"/>
      <c r="K203" s="389"/>
      <c r="L203" s="389"/>
      <c r="M203" s="389"/>
      <c r="N203" s="389"/>
      <c r="O203" s="389"/>
      <c r="P203" s="389"/>
      <c r="Q203" s="389"/>
      <c r="R203" s="389"/>
      <c r="S203" s="389"/>
      <c r="T203" s="389"/>
      <c r="U203" s="389"/>
      <c r="V203" s="389"/>
      <c r="W203" s="389"/>
      <c r="X203" s="389"/>
      <c r="Y203" s="389"/>
      <c r="Z203" s="389"/>
      <c r="AA203" s="389"/>
      <c r="AB203" s="389"/>
      <c r="AC203" s="389"/>
      <c r="AD203" s="389"/>
      <c r="AE203" s="389"/>
      <c r="AF203" s="389"/>
      <c r="AG203" s="389"/>
      <c r="AH203" s="389"/>
      <c r="AI203" s="389"/>
      <c r="AJ203" s="389"/>
      <c r="AK203" s="389"/>
      <c r="AL203" s="389"/>
      <c r="AM203" s="389"/>
      <c r="AN203" s="389"/>
      <c r="AO203" s="389"/>
      <c r="AP203" s="389"/>
      <c r="AQ203" s="389"/>
      <c r="AR203" s="389"/>
    </row>
    <row r="204" spans="3:44" x14ac:dyDescent="0.2">
      <c r="C204" s="369" t="s">
        <v>580</v>
      </c>
      <c r="D204" s="396"/>
      <c r="E204" s="389"/>
      <c r="F204" s="389"/>
      <c r="G204" s="389"/>
      <c r="H204" s="389"/>
      <c r="I204" s="389"/>
      <c r="J204" s="389"/>
      <c r="K204" s="389"/>
      <c r="L204" s="389"/>
      <c r="M204" s="389"/>
      <c r="N204" s="389"/>
      <c r="O204" s="389"/>
      <c r="P204" s="389"/>
      <c r="Q204" s="389"/>
      <c r="R204" s="389"/>
      <c r="S204" s="389"/>
      <c r="T204" s="389"/>
      <c r="U204" s="389"/>
      <c r="V204" s="389"/>
      <c r="W204" s="389"/>
      <c r="X204" s="389"/>
      <c r="Y204" s="389"/>
      <c r="Z204" s="389"/>
      <c r="AA204" s="389"/>
      <c r="AB204" s="389"/>
      <c r="AC204" s="389"/>
      <c r="AD204" s="389"/>
      <c r="AE204" s="389"/>
      <c r="AF204" s="389"/>
      <c r="AG204" s="389"/>
      <c r="AH204" s="389"/>
      <c r="AI204" s="389"/>
      <c r="AJ204" s="389"/>
      <c r="AK204" s="389"/>
      <c r="AL204" s="389"/>
      <c r="AM204" s="389"/>
      <c r="AN204" s="389"/>
      <c r="AO204" s="389"/>
      <c r="AP204" s="389"/>
      <c r="AQ204" s="389"/>
      <c r="AR204" s="389"/>
    </row>
    <row r="205" spans="3:44" x14ac:dyDescent="0.2">
      <c r="C205" s="369" t="s">
        <v>581</v>
      </c>
      <c r="D205" s="373">
        <f>SUM(E205:I205)</f>
        <v>0</v>
      </c>
      <c r="E205" s="385">
        <f>'5-Plan investitional'!E55</f>
        <v>0</v>
      </c>
      <c r="F205" s="385">
        <f>'5-Plan investitional'!F55</f>
        <v>0</v>
      </c>
      <c r="G205" s="385">
        <f>'5-Plan investitional'!G55</f>
        <v>0</v>
      </c>
      <c r="H205" s="385">
        <f>'5-Plan investitional'!H55</f>
        <v>0</v>
      </c>
      <c r="I205" s="385">
        <f>'5-Plan investitional'!I55</f>
        <v>0</v>
      </c>
      <c r="J205" s="389"/>
      <c r="K205" s="389"/>
      <c r="L205" s="389"/>
      <c r="M205" s="389"/>
      <c r="N205" s="389"/>
      <c r="O205" s="389"/>
      <c r="P205" s="389"/>
      <c r="Q205" s="389"/>
      <c r="R205" s="389"/>
      <c r="S205" s="389"/>
      <c r="T205" s="389"/>
      <c r="U205" s="389"/>
      <c r="V205" s="389"/>
      <c r="W205" s="389"/>
      <c r="X205" s="389"/>
      <c r="Y205" s="389"/>
      <c r="Z205" s="389"/>
      <c r="AA205" s="389"/>
      <c r="AB205" s="389"/>
      <c r="AC205" s="389"/>
      <c r="AD205" s="389"/>
      <c r="AE205" s="389"/>
      <c r="AF205" s="389"/>
      <c r="AG205" s="389"/>
      <c r="AH205" s="389"/>
      <c r="AI205" s="389"/>
      <c r="AJ205" s="389"/>
      <c r="AK205" s="389"/>
      <c r="AL205" s="389"/>
      <c r="AM205" s="389"/>
      <c r="AN205" s="389"/>
      <c r="AO205" s="389"/>
      <c r="AP205" s="389"/>
      <c r="AQ205" s="389"/>
      <c r="AR205" s="389"/>
    </row>
    <row r="206" spans="3:44" ht="22.5" x14ac:dyDescent="0.2">
      <c r="C206" s="369" t="s">
        <v>582</v>
      </c>
      <c r="D206" s="373">
        <f>SUM(E206:I206)</f>
        <v>0</v>
      </c>
      <c r="E206" s="389">
        <f>E205</f>
        <v>0</v>
      </c>
      <c r="F206" s="389">
        <f t="shared" ref="F206:I206" si="45">F205</f>
        <v>0</v>
      </c>
      <c r="G206" s="389">
        <f t="shared" si="45"/>
        <v>0</v>
      </c>
      <c r="H206" s="389">
        <f t="shared" si="45"/>
        <v>0</v>
      </c>
      <c r="I206" s="389">
        <f t="shared" si="45"/>
        <v>0</v>
      </c>
      <c r="J206" s="389"/>
      <c r="K206" s="389"/>
      <c r="L206" s="389"/>
      <c r="M206" s="389"/>
      <c r="N206" s="389"/>
      <c r="O206" s="389"/>
      <c r="P206" s="389"/>
      <c r="Q206" s="389"/>
      <c r="R206" s="389"/>
      <c r="S206" s="389"/>
      <c r="T206" s="389"/>
      <c r="U206" s="389"/>
      <c r="V206" s="389"/>
      <c r="W206" s="389"/>
      <c r="X206" s="389"/>
      <c r="Y206" s="389"/>
      <c r="Z206" s="389"/>
      <c r="AA206" s="389"/>
      <c r="AB206" s="389"/>
      <c r="AC206" s="389"/>
      <c r="AD206" s="389"/>
      <c r="AE206" s="389"/>
      <c r="AF206" s="389"/>
      <c r="AG206" s="389"/>
      <c r="AH206" s="389"/>
      <c r="AI206" s="389"/>
      <c r="AJ206" s="389"/>
      <c r="AK206" s="389"/>
      <c r="AL206" s="389"/>
      <c r="AM206" s="389"/>
      <c r="AN206" s="389"/>
      <c r="AO206" s="389"/>
      <c r="AP206" s="389"/>
      <c r="AQ206" s="389"/>
      <c r="AR206" s="389"/>
    </row>
    <row r="207" spans="3:44" ht="33.75" x14ac:dyDescent="0.2">
      <c r="C207" s="369" t="s">
        <v>583</v>
      </c>
      <c r="D207" s="396">
        <f>D206+D202</f>
        <v>0</v>
      </c>
      <c r="E207" s="389">
        <f>E206+E202</f>
        <v>0</v>
      </c>
      <c r="F207" s="389">
        <f>F206+F202</f>
        <v>0</v>
      </c>
      <c r="G207" s="389">
        <f t="shared" ref="G207:AR207" si="46">G206+G202</f>
        <v>0</v>
      </c>
      <c r="H207" s="389">
        <f t="shared" si="46"/>
        <v>0</v>
      </c>
      <c r="I207" s="389">
        <f>I206+I202</f>
        <v>0</v>
      </c>
      <c r="J207" s="389">
        <f t="shared" si="46"/>
        <v>0</v>
      </c>
      <c r="K207" s="389">
        <f t="shared" si="46"/>
        <v>0</v>
      </c>
      <c r="L207" s="389">
        <f t="shared" si="46"/>
        <v>0</v>
      </c>
      <c r="M207" s="389">
        <f t="shared" si="46"/>
        <v>0</v>
      </c>
      <c r="N207" s="389">
        <f t="shared" si="46"/>
        <v>0</v>
      </c>
      <c r="O207" s="389">
        <f t="shared" si="46"/>
        <v>0</v>
      </c>
      <c r="P207" s="389">
        <f t="shared" si="46"/>
        <v>0</v>
      </c>
      <c r="Q207" s="389">
        <f t="shared" si="46"/>
        <v>0</v>
      </c>
      <c r="R207" s="389">
        <f t="shared" si="46"/>
        <v>0</v>
      </c>
      <c r="S207" s="389">
        <f t="shared" si="46"/>
        <v>0</v>
      </c>
      <c r="T207" s="389">
        <f t="shared" si="46"/>
        <v>0</v>
      </c>
      <c r="U207" s="389">
        <f t="shared" si="46"/>
        <v>0</v>
      </c>
      <c r="V207" s="389">
        <f t="shared" si="46"/>
        <v>0</v>
      </c>
      <c r="W207" s="389">
        <f t="shared" si="46"/>
        <v>0</v>
      </c>
      <c r="X207" s="389">
        <f t="shared" si="46"/>
        <v>0</v>
      </c>
      <c r="Y207" s="389">
        <f t="shared" si="46"/>
        <v>0</v>
      </c>
      <c r="Z207" s="389">
        <f t="shared" si="46"/>
        <v>0</v>
      </c>
      <c r="AA207" s="389">
        <f t="shared" si="46"/>
        <v>0</v>
      </c>
      <c r="AB207" s="389">
        <f t="shared" si="46"/>
        <v>0</v>
      </c>
      <c r="AC207" s="389">
        <f t="shared" si="46"/>
        <v>0</v>
      </c>
      <c r="AD207" s="389">
        <f t="shared" si="46"/>
        <v>0</v>
      </c>
      <c r="AE207" s="389">
        <f t="shared" si="46"/>
        <v>0</v>
      </c>
      <c r="AF207" s="389">
        <f t="shared" si="46"/>
        <v>0</v>
      </c>
      <c r="AG207" s="389">
        <f t="shared" si="46"/>
        <v>0</v>
      </c>
      <c r="AH207" s="389">
        <f t="shared" si="46"/>
        <v>0</v>
      </c>
      <c r="AI207" s="389">
        <f t="shared" si="46"/>
        <v>0</v>
      </c>
      <c r="AJ207" s="389">
        <f t="shared" si="46"/>
        <v>0</v>
      </c>
      <c r="AK207" s="389">
        <f t="shared" si="46"/>
        <v>0</v>
      </c>
      <c r="AL207" s="389">
        <f t="shared" si="46"/>
        <v>0</v>
      </c>
      <c r="AM207" s="389">
        <f t="shared" si="46"/>
        <v>0</v>
      </c>
      <c r="AN207" s="389">
        <f t="shared" si="46"/>
        <v>0</v>
      </c>
      <c r="AO207" s="389">
        <f t="shared" si="46"/>
        <v>0</v>
      </c>
      <c r="AP207" s="389">
        <f t="shared" si="46"/>
        <v>0</v>
      </c>
      <c r="AQ207" s="389">
        <f t="shared" si="46"/>
        <v>0</v>
      </c>
      <c r="AR207" s="389">
        <f t="shared" si="46"/>
        <v>0</v>
      </c>
    </row>
    <row r="208" spans="3:44" ht="20.45" customHeight="1" x14ac:dyDescent="0.2">
      <c r="C208" s="384" t="s">
        <v>584</v>
      </c>
      <c r="D208" s="396" t="e">
        <f>D197-D207</f>
        <v>#DIV/0!</v>
      </c>
      <c r="E208" s="389" t="e">
        <f>E197-E207</f>
        <v>#DIV/0!</v>
      </c>
      <c r="F208" s="389" t="e">
        <f t="shared" ref="F208:AR208" si="47">F197-F207</f>
        <v>#DIV/0!</v>
      </c>
      <c r="G208" s="389" t="e">
        <f t="shared" si="47"/>
        <v>#DIV/0!</v>
      </c>
      <c r="H208" s="389" t="e">
        <f t="shared" si="47"/>
        <v>#DIV/0!</v>
      </c>
      <c r="I208" s="389" t="e">
        <f>I197-I207</f>
        <v>#DIV/0!</v>
      </c>
      <c r="J208" s="389">
        <f t="shared" si="47"/>
        <v>0</v>
      </c>
      <c r="K208" s="389">
        <f t="shared" si="47"/>
        <v>0</v>
      </c>
      <c r="L208" s="389">
        <f t="shared" si="47"/>
        <v>0</v>
      </c>
      <c r="M208" s="389">
        <f t="shared" si="47"/>
        <v>0</v>
      </c>
      <c r="N208" s="389">
        <f t="shared" si="47"/>
        <v>0</v>
      </c>
      <c r="O208" s="389">
        <f t="shared" si="47"/>
        <v>0</v>
      </c>
      <c r="P208" s="389">
        <f t="shared" si="47"/>
        <v>0</v>
      </c>
      <c r="Q208" s="389">
        <f t="shared" si="47"/>
        <v>0</v>
      </c>
      <c r="R208" s="389">
        <f t="shared" si="47"/>
        <v>0</v>
      </c>
      <c r="S208" s="389">
        <f t="shared" si="47"/>
        <v>0</v>
      </c>
      <c r="T208" s="389">
        <f>T197-T207</f>
        <v>0</v>
      </c>
      <c r="U208" s="389">
        <f t="shared" si="47"/>
        <v>0</v>
      </c>
      <c r="V208" s="389">
        <f t="shared" si="47"/>
        <v>0</v>
      </c>
      <c r="W208" s="389">
        <f t="shared" si="47"/>
        <v>0</v>
      </c>
      <c r="X208" s="389">
        <f t="shared" si="47"/>
        <v>0</v>
      </c>
      <c r="Y208" s="389">
        <f t="shared" si="47"/>
        <v>0</v>
      </c>
      <c r="Z208" s="389">
        <f t="shared" si="47"/>
        <v>0</v>
      </c>
      <c r="AA208" s="389">
        <f t="shared" si="47"/>
        <v>0</v>
      </c>
      <c r="AB208" s="389">
        <f t="shared" si="47"/>
        <v>0</v>
      </c>
      <c r="AC208" s="389">
        <f t="shared" si="47"/>
        <v>0</v>
      </c>
      <c r="AD208" s="389">
        <f t="shared" si="47"/>
        <v>0</v>
      </c>
      <c r="AE208" s="389">
        <f t="shared" si="47"/>
        <v>0</v>
      </c>
      <c r="AF208" s="389">
        <f t="shared" si="47"/>
        <v>0</v>
      </c>
      <c r="AG208" s="389">
        <f t="shared" si="47"/>
        <v>0</v>
      </c>
      <c r="AH208" s="389">
        <f t="shared" si="47"/>
        <v>0</v>
      </c>
      <c r="AI208" s="389">
        <f t="shared" si="47"/>
        <v>0</v>
      </c>
      <c r="AJ208" s="389">
        <f t="shared" si="47"/>
        <v>0</v>
      </c>
      <c r="AK208" s="389">
        <f t="shared" si="47"/>
        <v>0</v>
      </c>
      <c r="AL208" s="389">
        <f t="shared" si="47"/>
        <v>0</v>
      </c>
      <c r="AM208" s="389">
        <f t="shared" si="47"/>
        <v>0</v>
      </c>
      <c r="AN208" s="389">
        <f t="shared" si="47"/>
        <v>0</v>
      </c>
      <c r="AO208" s="389">
        <f t="shared" si="47"/>
        <v>0</v>
      </c>
      <c r="AP208" s="389">
        <f t="shared" si="47"/>
        <v>0</v>
      </c>
      <c r="AQ208" s="389">
        <f t="shared" si="47"/>
        <v>0</v>
      </c>
      <c r="AR208" s="389">
        <f t="shared" si="47"/>
        <v>0</v>
      </c>
    </row>
    <row r="209" spans="3:44" x14ac:dyDescent="0.2">
      <c r="C209" s="367"/>
      <c r="D209" s="396"/>
      <c r="E209" s="389"/>
      <c r="F209" s="389"/>
      <c r="G209" s="389"/>
      <c r="H209" s="389"/>
      <c r="I209" s="389"/>
      <c r="J209" s="389"/>
      <c r="K209" s="389"/>
      <c r="L209" s="389"/>
      <c r="M209" s="389"/>
      <c r="N209" s="389"/>
      <c r="O209" s="389"/>
      <c r="P209" s="389"/>
      <c r="Q209" s="389"/>
      <c r="R209" s="389"/>
      <c r="S209" s="389"/>
      <c r="T209" s="389"/>
      <c r="U209" s="389"/>
      <c r="V209" s="389"/>
      <c r="W209" s="389"/>
      <c r="X209" s="389"/>
      <c r="Y209" s="389"/>
      <c r="Z209" s="389"/>
      <c r="AA209" s="389"/>
      <c r="AB209" s="389"/>
      <c r="AC209" s="389"/>
      <c r="AD209" s="389"/>
      <c r="AE209" s="389"/>
      <c r="AF209" s="389"/>
      <c r="AG209" s="389"/>
      <c r="AH209" s="389"/>
      <c r="AI209" s="389"/>
      <c r="AJ209" s="389"/>
      <c r="AK209" s="389"/>
      <c r="AL209" s="389"/>
      <c r="AM209" s="389"/>
      <c r="AN209" s="389"/>
      <c r="AO209" s="389"/>
      <c r="AP209" s="389"/>
      <c r="AQ209" s="389"/>
      <c r="AR209" s="389"/>
    </row>
    <row r="210" spans="3:44" x14ac:dyDescent="0.2">
      <c r="C210" s="384" t="s">
        <v>585</v>
      </c>
      <c r="D210" s="396" t="e">
        <f>D179+D208</f>
        <v>#DIV/0!</v>
      </c>
      <c r="E210" s="389" t="e">
        <f>E179+E208</f>
        <v>#DIV/0!</v>
      </c>
      <c r="F210" s="389" t="e">
        <f t="shared" ref="F210:AR210" si="48">F179+F208</f>
        <v>#DIV/0!</v>
      </c>
      <c r="G210" s="389" t="e">
        <f t="shared" si="48"/>
        <v>#DIV/0!</v>
      </c>
      <c r="H210" s="389" t="e">
        <f t="shared" si="48"/>
        <v>#DIV/0!</v>
      </c>
      <c r="I210" s="389" t="e">
        <f t="shared" si="48"/>
        <v>#DIV/0!</v>
      </c>
      <c r="J210" s="389">
        <f t="shared" si="48"/>
        <v>0</v>
      </c>
      <c r="K210" s="389">
        <f t="shared" si="48"/>
        <v>0</v>
      </c>
      <c r="L210" s="389">
        <f t="shared" si="48"/>
        <v>0</v>
      </c>
      <c r="M210" s="389">
        <f t="shared" si="48"/>
        <v>0</v>
      </c>
      <c r="N210" s="389">
        <f t="shared" si="48"/>
        <v>0</v>
      </c>
      <c r="O210" s="389">
        <f t="shared" si="48"/>
        <v>0</v>
      </c>
      <c r="P210" s="389">
        <f t="shared" si="48"/>
        <v>0</v>
      </c>
      <c r="Q210" s="389">
        <f t="shared" si="48"/>
        <v>0</v>
      </c>
      <c r="R210" s="389">
        <f t="shared" si="48"/>
        <v>0</v>
      </c>
      <c r="S210" s="389">
        <f t="shared" si="48"/>
        <v>0</v>
      </c>
      <c r="T210" s="389">
        <f t="shared" si="48"/>
        <v>0</v>
      </c>
      <c r="U210" s="389">
        <f t="shared" si="48"/>
        <v>0</v>
      </c>
      <c r="V210" s="389">
        <f t="shared" si="48"/>
        <v>0</v>
      </c>
      <c r="W210" s="389">
        <f t="shared" si="48"/>
        <v>0</v>
      </c>
      <c r="X210" s="389">
        <f t="shared" si="48"/>
        <v>0</v>
      </c>
      <c r="Y210" s="389">
        <f t="shared" si="48"/>
        <v>0</v>
      </c>
      <c r="Z210" s="389">
        <f t="shared" si="48"/>
        <v>0</v>
      </c>
      <c r="AA210" s="389">
        <f t="shared" si="48"/>
        <v>0</v>
      </c>
      <c r="AB210" s="389">
        <f t="shared" si="48"/>
        <v>0</v>
      </c>
      <c r="AC210" s="389">
        <f t="shared" si="48"/>
        <v>0</v>
      </c>
      <c r="AD210" s="389">
        <f t="shared" si="48"/>
        <v>0</v>
      </c>
      <c r="AE210" s="389">
        <f t="shared" si="48"/>
        <v>0</v>
      </c>
      <c r="AF210" s="389">
        <f t="shared" si="48"/>
        <v>0</v>
      </c>
      <c r="AG210" s="389">
        <f t="shared" si="48"/>
        <v>0</v>
      </c>
      <c r="AH210" s="389">
        <f t="shared" si="48"/>
        <v>0</v>
      </c>
      <c r="AI210" s="389">
        <f t="shared" si="48"/>
        <v>0</v>
      </c>
      <c r="AJ210" s="389">
        <f t="shared" si="48"/>
        <v>0</v>
      </c>
      <c r="AK210" s="389">
        <f t="shared" si="48"/>
        <v>0</v>
      </c>
      <c r="AL210" s="389">
        <f t="shared" si="48"/>
        <v>0</v>
      </c>
      <c r="AM210" s="389">
        <f t="shared" si="48"/>
        <v>0</v>
      </c>
      <c r="AN210" s="389">
        <f t="shared" si="48"/>
        <v>0</v>
      </c>
      <c r="AO210" s="389">
        <f t="shared" si="48"/>
        <v>0</v>
      </c>
      <c r="AP210" s="389">
        <f t="shared" si="48"/>
        <v>0</v>
      </c>
      <c r="AQ210" s="389">
        <f t="shared" si="48"/>
        <v>0</v>
      </c>
      <c r="AR210" s="389">
        <f t="shared" si="48"/>
        <v>0</v>
      </c>
    </row>
    <row r="211" spans="3:44" ht="22.5" x14ac:dyDescent="0.2">
      <c r="C211" s="369" t="s">
        <v>586</v>
      </c>
      <c r="D211" s="396" t="s">
        <v>587</v>
      </c>
      <c r="E211" s="389">
        <f>D212</f>
        <v>0</v>
      </c>
      <c r="F211" s="389" t="e">
        <f t="shared" ref="F211:AR211" si="49">E212</f>
        <v>#DIV/0!</v>
      </c>
      <c r="G211" s="389" t="e">
        <f t="shared" si="49"/>
        <v>#DIV/0!</v>
      </c>
      <c r="H211" s="389" t="e">
        <f t="shared" si="49"/>
        <v>#DIV/0!</v>
      </c>
      <c r="I211" s="389" t="e">
        <f t="shared" si="49"/>
        <v>#DIV/0!</v>
      </c>
      <c r="J211" s="389" t="e">
        <f t="shared" si="49"/>
        <v>#DIV/0!</v>
      </c>
      <c r="K211" s="389" t="e">
        <f t="shared" si="49"/>
        <v>#DIV/0!</v>
      </c>
      <c r="L211" s="389" t="e">
        <f t="shared" si="49"/>
        <v>#DIV/0!</v>
      </c>
      <c r="M211" s="389" t="e">
        <f t="shared" si="49"/>
        <v>#DIV/0!</v>
      </c>
      <c r="N211" s="389" t="e">
        <f t="shared" si="49"/>
        <v>#DIV/0!</v>
      </c>
      <c r="O211" s="389" t="e">
        <f t="shared" si="49"/>
        <v>#DIV/0!</v>
      </c>
      <c r="P211" s="389" t="e">
        <f t="shared" si="49"/>
        <v>#DIV/0!</v>
      </c>
      <c r="Q211" s="389" t="e">
        <f t="shared" si="49"/>
        <v>#DIV/0!</v>
      </c>
      <c r="R211" s="389" t="e">
        <f t="shared" si="49"/>
        <v>#DIV/0!</v>
      </c>
      <c r="S211" s="389" t="e">
        <f t="shared" si="49"/>
        <v>#DIV/0!</v>
      </c>
      <c r="T211" s="389" t="e">
        <f t="shared" si="49"/>
        <v>#DIV/0!</v>
      </c>
      <c r="U211" s="389" t="e">
        <f t="shared" si="49"/>
        <v>#DIV/0!</v>
      </c>
      <c r="V211" s="389" t="e">
        <f t="shared" si="49"/>
        <v>#DIV/0!</v>
      </c>
      <c r="W211" s="389" t="e">
        <f t="shared" si="49"/>
        <v>#DIV/0!</v>
      </c>
      <c r="X211" s="389" t="e">
        <f t="shared" si="49"/>
        <v>#DIV/0!</v>
      </c>
      <c r="Y211" s="389" t="e">
        <f t="shared" si="49"/>
        <v>#DIV/0!</v>
      </c>
      <c r="Z211" s="389" t="e">
        <f t="shared" si="49"/>
        <v>#DIV/0!</v>
      </c>
      <c r="AA211" s="389" t="e">
        <f t="shared" si="49"/>
        <v>#DIV/0!</v>
      </c>
      <c r="AB211" s="389" t="e">
        <f t="shared" si="49"/>
        <v>#DIV/0!</v>
      </c>
      <c r="AC211" s="389" t="e">
        <f t="shared" si="49"/>
        <v>#DIV/0!</v>
      </c>
      <c r="AD211" s="389" t="e">
        <f t="shared" si="49"/>
        <v>#DIV/0!</v>
      </c>
      <c r="AE211" s="389" t="e">
        <f t="shared" si="49"/>
        <v>#DIV/0!</v>
      </c>
      <c r="AF211" s="389" t="e">
        <f t="shared" si="49"/>
        <v>#DIV/0!</v>
      </c>
      <c r="AG211" s="389" t="e">
        <f t="shared" si="49"/>
        <v>#DIV/0!</v>
      </c>
      <c r="AH211" s="389" t="e">
        <f t="shared" si="49"/>
        <v>#DIV/0!</v>
      </c>
      <c r="AI211" s="389" t="e">
        <f t="shared" si="49"/>
        <v>#DIV/0!</v>
      </c>
      <c r="AJ211" s="389" t="e">
        <f t="shared" si="49"/>
        <v>#DIV/0!</v>
      </c>
      <c r="AK211" s="389" t="e">
        <f t="shared" si="49"/>
        <v>#DIV/0!</v>
      </c>
      <c r="AL211" s="389" t="e">
        <f t="shared" si="49"/>
        <v>#DIV/0!</v>
      </c>
      <c r="AM211" s="389" t="e">
        <f t="shared" si="49"/>
        <v>#DIV/0!</v>
      </c>
      <c r="AN211" s="389" t="e">
        <f t="shared" si="49"/>
        <v>#DIV/0!</v>
      </c>
      <c r="AO211" s="389" t="e">
        <f t="shared" si="49"/>
        <v>#DIV/0!</v>
      </c>
      <c r="AP211" s="389" t="e">
        <f t="shared" si="49"/>
        <v>#DIV/0!</v>
      </c>
      <c r="AQ211" s="389" t="e">
        <f t="shared" si="49"/>
        <v>#DIV/0!</v>
      </c>
      <c r="AR211" s="389" t="e">
        <f t="shared" si="49"/>
        <v>#DIV/0!</v>
      </c>
    </row>
    <row r="212" spans="3:44" ht="22.5" x14ac:dyDescent="0.2">
      <c r="C212" s="369" t="s">
        <v>588</v>
      </c>
      <c r="D212" s="396">
        <v>0</v>
      </c>
      <c r="E212" s="389" t="e">
        <f>E211+E210</f>
        <v>#DIV/0!</v>
      </c>
      <c r="F212" s="389" t="e">
        <f t="shared" ref="F212:AR212" si="50">F211+F210</f>
        <v>#DIV/0!</v>
      </c>
      <c r="G212" s="389" t="e">
        <f t="shared" si="50"/>
        <v>#DIV/0!</v>
      </c>
      <c r="H212" s="389" t="e">
        <f t="shared" si="50"/>
        <v>#DIV/0!</v>
      </c>
      <c r="I212" s="389" t="e">
        <f t="shared" si="50"/>
        <v>#DIV/0!</v>
      </c>
      <c r="J212" s="389" t="e">
        <f t="shared" si="50"/>
        <v>#DIV/0!</v>
      </c>
      <c r="K212" s="389" t="e">
        <f t="shared" si="50"/>
        <v>#DIV/0!</v>
      </c>
      <c r="L212" s="389" t="e">
        <f t="shared" si="50"/>
        <v>#DIV/0!</v>
      </c>
      <c r="M212" s="389" t="e">
        <f t="shared" si="50"/>
        <v>#DIV/0!</v>
      </c>
      <c r="N212" s="389" t="e">
        <f t="shared" si="50"/>
        <v>#DIV/0!</v>
      </c>
      <c r="O212" s="389" t="e">
        <f t="shared" si="50"/>
        <v>#DIV/0!</v>
      </c>
      <c r="P212" s="389" t="e">
        <f t="shared" si="50"/>
        <v>#DIV/0!</v>
      </c>
      <c r="Q212" s="389" t="e">
        <f t="shared" si="50"/>
        <v>#DIV/0!</v>
      </c>
      <c r="R212" s="389" t="e">
        <f t="shared" si="50"/>
        <v>#DIV/0!</v>
      </c>
      <c r="S212" s="389" t="e">
        <f t="shared" si="50"/>
        <v>#DIV/0!</v>
      </c>
      <c r="T212" s="389" t="e">
        <f t="shared" si="50"/>
        <v>#DIV/0!</v>
      </c>
      <c r="U212" s="389" t="e">
        <f t="shared" si="50"/>
        <v>#DIV/0!</v>
      </c>
      <c r="V212" s="389" t="e">
        <f t="shared" si="50"/>
        <v>#DIV/0!</v>
      </c>
      <c r="W212" s="389" t="e">
        <f t="shared" si="50"/>
        <v>#DIV/0!</v>
      </c>
      <c r="X212" s="389" t="e">
        <f t="shared" si="50"/>
        <v>#DIV/0!</v>
      </c>
      <c r="Y212" s="389" t="e">
        <f t="shared" si="50"/>
        <v>#DIV/0!</v>
      </c>
      <c r="Z212" s="389" t="e">
        <f t="shared" si="50"/>
        <v>#DIV/0!</v>
      </c>
      <c r="AA212" s="389" t="e">
        <f t="shared" si="50"/>
        <v>#DIV/0!</v>
      </c>
      <c r="AB212" s="389" t="e">
        <f t="shared" si="50"/>
        <v>#DIV/0!</v>
      </c>
      <c r="AC212" s="389" t="e">
        <f t="shared" si="50"/>
        <v>#DIV/0!</v>
      </c>
      <c r="AD212" s="389" t="e">
        <f t="shared" si="50"/>
        <v>#DIV/0!</v>
      </c>
      <c r="AE212" s="389" t="e">
        <f t="shared" si="50"/>
        <v>#DIV/0!</v>
      </c>
      <c r="AF212" s="389" t="e">
        <f t="shared" si="50"/>
        <v>#DIV/0!</v>
      </c>
      <c r="AG212" s="389" t="e">
        <f t="shared" si="50"/>
        <v>#DIV/0!</v>
      </c>
      <c r="AH212" s="389" t="e">
        <f t="shared" si="50"/>
        <v>#DIV/0!</v>
      </c>
      <c r="AI212" s="389" t="e">
        <f t="shared" si="50"/>
        <v>#DIV/0!</v>
      </c>
      <c r="AJ212" s="389" t="e">
        <f t="shared" si="50"/>
        <v>#DIV/0!</v>
      </c>
      <c r="AK212" s="389" t="e">
        <f t="shared" si="50"/>
        <v>#DIV/0!</v>
      </c>
      <c r="AL212" s="389" t="e">
        <f t="shared" si="50"/>
        <v>#DIV/0!</v>
      </c>
      <c r="AM212" s="389" t="e">
        <f t="shared" si="50"/>
        <v>#DIV/0!</v>
      </c>
      <c r="AN212" s="389" t="e">
        <f t="shared" si="50"/>
        <v>#DIV/0!</v>
      </c>
      <c r="AO212" s="389" t="e">
        <f t="shared" si="50"/>
        <v>#DIV/0!</v>
      </c>
      <c r="AP212" s="389" t="e">
        <f t="shared" si="50"/>
        <v>#DIV/0!</v>
      </c>
      <c r="AQ212" s="389" t="e">
        <f t="shared" si="50"/>
        <v>#DIV/0!</v>
      </c>
      <c r="AR212" s="389" t="e">
        <f t="shared" si="50"/>
        <v>#DIV/0!</v>
      </c>
    </row>
    <row r="213" spans="3:44" x14ac:dyDescent="0.2">
      <c r="S213" s="353"/>
      <c r="T213" s="353"/>
      <c r="U213" s="353"/>
      <c r="V213" s="353"/>
      <c r="W213" s="353"/>
      <c r="X213" s="353"/>
    </row>
    <row r="214" spans="3:44" ht="16.899999999999999" customHeight="1" x14ac:dyDescent="0.2"/>
    <row r="215" spans="3:44" ht="16.899999999999999" customHeight="1" x14ac:dyDescent="0.2"/>
    <row r="216" spans="3:44" ht="16.899999999999999" customHeight="1" x14ac:dyDescent="0.2"/>
    <row r="217" spans="3:44" ht="16.899999999999999" customHeight="1" x14ac:dyDescent="0.2"/>
    <row r="218" spans="3:44" ht="16.899999999999999" customHeight="1" x14ac:dyDescent="0.2"/>
    <row r="219" spans="3:44" ht="16.899999999999999" customHeight="1" x14ac:dyDescent="0.2"/>
    <row r="220" spans="3:44" ht="16.899999999999999" customHeight="1" x14ac:dyDescent="0.2"/>
    <row r="221" spans="3:44" ht="16.899999999999999" customHeight="1" x14ac:dyDescent="0.2"/>
    <row r="222" spans="3:44" ht="16.899999999999999" customHeight="1" x14ac:dyDescent="0.2"/>
    <row r="223" spans="3:44" ht="16.899999999999999" customHeight="1" x14ac:dyDescent="0.2"/>
    <row r="224" spans="3:44" ht="16.899999999999999" customHeight="1" x14ac:dyDescent="0.2"/>
    <row r="225" spans="1:44" ht="16.899999999999999" customHeight="1" x14ac:dyDescent="0.2"/>
    <row r="226" spans="1:44" ht="16.899999999999999" customHeight="1" x14ac:dyDescent="0.2"/>
    <row r="227" spans="1:44" ht="16.899999999999999" customHeight="1" x14ac:dyDescent="0.2"/>
    <row r="228" spans="1:44" ht="16.899999999999999" customHeight="1" x14ac:dyDescent="0.2"/>
    <row r="229" spans="1:44" ht="16.899999999999999" customHeight="1" x14ac:dyDescent="0.2"/>
    <row r="230" spans="1:44" ht="16.899999999999999" customHeight="1" x14ac:dyDescent="0.2"/>
    <row r="231" spans="1:44" ht="12" customHeight="1" x14ac:dyDescent="0.2">
      <c r="C231" s="733" t="s">
        <v>589</v>
      </c>
      <c r="D231" s="733"/>
      <c r="E231" s="733"/>
      <c r="S231" s="76"/>
      <c r="T231" s="76"/>
      <c r="U231" s="76"/>
      <c r="V231" s="76"/>
      <c r="W231" s="76"/>
      <c r="X231" s="76"/>
    </row>
    <row r="232" spans="1:44" x14ac:dyDescent="0.2">
      <c r="C232" s="728" t="s">
        <v>590</v>
      </c>
      <c r="D232" s="728"/>
      <c r="E232" s="728"/>
      <c r="F232" s="728"/>
      <c r="G232" s="728"/>
      <c r="H232" s="728"/>
      <c r="I232" s="728"/>
      <c r="S232" s="76"/>
      <c r="T232" s="76"/>
      <c r="U232" s="76"/>
      <c r="V232" s="76"/>
      <c r="W232" s="76"/>
      <c r="X232" s="76"/>
    </row>
    <row r="233" spans="1:44" s="358" customFormat="1" x14ac:dyDescent="0.2">
      <c r="C233" s="428"/>
      <c r="D233" s="429"/>
      <c r="E233" s="430"/>
      <c r="F233" s="430"/>
      <c r="G233" s="353"/>
      <c r="H233" s="430"/>
      <c r="I233" s="430"/>
      <c r="J233" s="430"/>
      <c r="K233" s="430"/>
      <c r="L233" s="430"/>
      <c r="M233" s="430"/>
      <c r="N233" s="430"/>
      <c r="O233" s="360"/>
      <c r="P233" s="360"/>
      <c r="Q233" s="360"/>
      <c r="R233" s="360"/>
    </row>
    <row r="234" spans="1:44" s="358" customFormat="1" x14ac:dyDescent="0.2">
      <c r="C234" s="727" t="s">
        <v>591</v>
      </c>
      <c r="D234" s="728"/>
      <c r="E234" s="728"/>
      <c r="F234" s="728"/>
      <c r="G234" s="728"/>
      <c r="H234" s="728"/>
      <c r="I234" s="728"/>
      <c r="J234" s="728"/>
      <c r="K234" s="728"/>
      <c r="L234" s="728"/>
      <c r="M234" s="728"/>
      <c r="N234" s="728"/>
      <c r="O234" s="360"/>
      <c r="P234" s="360"/>
      <c r="Q234" s="360"/>
      <c r="R234" s="360"/>
    </row>
    <row r="236" spans="1:44" x14ac:dyDescent="0.2">
      <c r="C236" s="729" t="str">
        <f>E93</f>
        <v>implementare si operare</v>
      </c>
      <c r="D236" s="729"/>
      <c r="E236" s="729"/>
      <c r="F236" s="729"/>
      <c r="G236" s="729"/>
      <c r="H236" s="729"/>
      <c r="I236" s="729"/>
      <c r="J236" s="729"/>
      <c r="K236" s="729"/>
      <c r="L236" s="729"/>
      <c r="M236" s="729"/>
      <c r="N236" s="729"/>
      <c r="O236" s="729"/>
      <c r="P236" s="729"/>
      <c r="Q236" s="729"/>
      <c r="R236" s="729"/>
      <c r="S236" s="729"/>
      <c r="T236" s="729"/>
      <c r="U236" s="729"/>
      <c r="V236" s="729"/>
      <c r="W236" s="729"/>
      <c r="X236" s="729"/>
    </row>
    <row r="238" spans="1:44" s="426" customFormat="1" x14ac:dyDescent="0.2">
      <c r="B238" s="417"/>
      <c r="C238" s="369" t="s">
        <v>592</v>
      </c>
      <c r="D238" s="373"/>
      <c r="E238" s="385"/>
      <c r="F238" s="385"/>
      <c r="G238" s="385"/>
      <c r="H238" s="385"/>
      <c r="I238" s="385"/>
      <c r="J238" s="385"/>
      <c r="K238" s="385"/>
      <c r="L238" s="385"/>
      <c r="M238" s="385"/>
      <c r="N238" s="385"/>
      <c r="O238" s="385"/>
      <c r="P238" s="385"/>
      <c r="Q238" s="385"/>
      <c r="R238" s="385"/>
      <c r="S238" s="431"/>
      <c r="T238" s="431"/>
      <c r="U238" s="431"/>
      <c r="V238" s="431"/>
      <c r="W238" s="431"/>
      <c r="X238" s="431"/>
      <c r="Y238" s="431"/>
      <c r="Z238" s="431"/>
      <c r="AA238" s="431"/>
      <c r="AB238" s="431"/>
      <c r="AC238" s="431"/>
      <c r="AD238" s="417"/>
      <c r="AE238" s="417"/>
      <c r="AF238" s="417"/>
      <c r="AG238" s="417"/>
      <c r="AH238" s="417"/>
      <c r="AI238" s="417"/>
      <c r="AJ238" s="417"/>
      <c r="AK238" s="417"/>
      <c r="AL238" s="417"/>
      <c r="AM238" s="417"/>
      <c r="AN238" s="417"/>
      <c r="AO238" s="417"/>
      <c r="AP238" s="417"/>
      <c r="AQ238" s="417"/>
      <c r="AR238" s="417"/>
    </row>
    <row r="239" spans="1:44" s="426" customFormat="1" x14ac:dyDescent="0.2">
      <c r="B239" s="417"/>
      <c r="C239" s="369" t="str">
        <f>C106</f>
        <v>VENITURI OPERATIONALE</v>
      </c>
      <c r="D239" s="373"/>
      <c r="E239" s="385"/>
      <c r="F239" s="385"/>
      <c r="G239" s="385"/>
      <c r="H239" s="385"/>
      <c r="I239" s="385"/>
      <c r="J239" s="385"/>
      <c r="K239" s="385"/>
      <c r="L239" s="385"/>
      <c r="M239" s="385"/>
      <c r="N239" s="385"/>
      <c r="O239" s="385"/>
      <c r="P239" s="385"/>
      <c r="Q239" s="385"/>
      <c r="R239" s="385"/>
      <c r="S239" s="431"/>
      <c r="T239" s="431"/>
      <c r="U239" s="431"/>
      <c r="V239" s="431"/>
      <c r="W239" s="431"/>
      <c r="X239" s="431"/>
      <c r="Y239" s="431"/>
      <c r="Z239" s="431"/>
      <c r="AA239" s="431"/>
      <c r="AB239" s="431"/>
      <c r="AC239" s="431"/>
      <c r="AD239" s="417"/>
      <c r="AE239" s="417"/>
      <c r="AF239" s="417"/>
      <c r="AG239" s="417"/>
      <c r="AH239" s="417"/>
      <c r="AI239" s="417"/>
      <c r="AJ239" s="417"/>
      <c r="AK239" s="417"/>
      <c r="AL239" s="417"/>
      <c r="AM239" s="417"/>
      <c r="AN239" s="417"/>
      <c r="AO239" s="417"/>
      <c r="AP239" s="417"/>
      <c r="AQ239" s="417"/>
      <c r="AR239" s="417"/>
    </row>
    <row r="240" spans="1:44" ht="22.5" x14ac:dyDescent="0.2">
      <c r="A240" s="76">
        <v>1</v>
      </c>
      <c r="B240" s="367">
        <f>B9</f>
        <v>1</v>
      </c>
      <c r="C240" s="367" t="str">
        <f>C9</f>
        <v>Veniturile pe baza biletelor de intrare vândute (inclusiv abonamente)</v>
      </c>
      <c r="D240" s="373">
        <f>SUM(E240:AR240)</f>
        <v>0</v>
      </c>
      <c r="E240" s="389">
        <f>E107-E9</f>
        <v>0</v>
      </c>
      <c r="F240" s="389">
        <f t="shared" ref="F240:AR246" si="51">F107-F9</f>
        <v>0</v>
      </c>
      <c r="G240" s="389">
        <f t="shared" si="51"/>
        <v>0</v>
      </c>
      <c r="H240" s="389">
        <f t="shared" si="51"/>
        <v>0</v>
      </c>
      <c r="I240" s="389">
        <f t="shared" si="51"/>
        <v>0</v>
      </c>
      <c r="J240" s="389">
        <f t="shared" si="51"/>
        <v>0</v>
      </c>
      <c r="K240" s="389">
        <f t="shared" si="51"/>
        <v>0</v>
      </c>
      <c r="L240" s="389">
        <f t="shared" si="51"/>
        <v>0</v>
      </c>
      <c r="M240" s="389">
        <f t="shared" si="51"/>
        <v>0</v>
      </c>
      <c r="N240" s="389">
        <f t="shared" si="51"/>
        <v>0</v>
      </c>
      <c r="O240" s="389">
        <f t="shared" si="51"/>
        <v>0</v>
      </c>
      <c r="P240" s="389">
        <f t="shared" si="51"/>
        <v>0</v>
      </c>
      <c r="Q240" s="389">
        <f t="shared" si="51"/>
        <v>0</v>
      </c>
      <c r="R240" s="389">
        <f t="shared" si="51"/>
        <v>0</v>
      </c>
      <c r="S240" s="389">
        <f t="shared" si="51"/>
        <v>0</v>
      </c>
      <c r="T240" s="389">
        <f t="shared" si="51"/>
        <v>0</v>
      </c>
      <c r="U240" s="389">
        <f t="shared" si="51"/>
        <v>0</v>
      </c>
      <c r="V240" s="389">
        <f t="shared" si="51"/>
        <v>0</v>
      </c>
      <c r="W240" s="389">
        <f t="shared" si="51"/>
        <v>0</v>
      </c>
      <c r="X240" s="389">
        <f t="shared" si="51"/>
        <v>0</v>
      </c>
      <c r="Y240" s="389">
        <f t="shared" si="51"/>
        <v>0</v>
      </c>
      <c r="Z240" s="389">
        <f t="shared" si="51"/>
        <v>0</v>
      </c>
      <c r="AA240" s="389">
        <f t="shared" si="51"/>
        <v>0</v>
      </c>
      <c r="AB240" s="389">
        <f t="shared" si="51"/>
        <v>0</v>
      </c>
      <c r="AC240" s="389">
        <f t="shared" si="51"/>
        <v>0</v>
      </c>
      <c r="AD240" s="389">
        <f t="shared" si="51"/>
        <v>0</v>
      </c>
      <c r="AE240" s="389">
        <f t="shared" si="51"/>
        <v>0</v>
      </c>
      <c r="AF240" s="389">
        <f t="shared" si="51"/>
        <v>0</v>
      </c>
      <c r="AG240" s="389">
        <f t="shared" si="51"/>
        <v>0</v>
      </c>
      <c r="AH240" s="389">
        <f t="shared" si="51"/>
        <v>0</v>
      </c>
      <c r="AI240" s="389">
        <f t="shared" si="51"/>
        <v>0</v>
      </c>
      <c r="AJ240" s="389">
        <f t="shared" si="51"/>
        <v>0</v>
      </c>
      <c r="AK240" s="389">
        <f t="shared" si="51"/>
        <v>0</v>
      </c>
      <c r="AL240" s="389">
        <f t="shared" si="51"/>
        <v>0</v>
      </c>
      <c r="AM240" s="389">
        <f t="shared" si="51"/>
        <v>0</v>
      </c>
      <c r="AN240" s="389">
        <f t="shared" si="51"/>
        <v>0</v>
      </c>
      <c r="AO240" s="389">
        <f t="shared" si="51"/>
        <v>0</v>
      </c>
      <c r="AP240" s="389">
        <f t="shared" si="51"/>
        <v>0</v>
      </c>
      <c r="AQ240" s="389">
        <f t="shared" si="51"/>
        <v>0</v>
      </c>
      <c r="AR240" s="389">
        <f t="shared" si="51"/>
        <v>0</v>
      </c>
    </row>
    <row r="241" spans="1:44" ht="22.5" x14ac:dyDescent="0.2">
      <c r="A241" s="76">
        <v>2</v>
      </c>
      <c r="B241" s="367">
        <f t="shared" ref="B241:C256" si="52">B10</f>
        <v>2</v>
      </c>
      <c r="C241" s="367" t="str">
        <f t="shared" si="52"/>
        <v>Venituri din serbari si spectacole scolare</v>
      </c>
      <c r="D241" s="373">
        <f t="shared" ref="D241:D304" si="53">SUM(E241:AR241)</f>
        <v>0</v>
      </c>
      <c r="E241" s="389">
        <f t="shared" ref="E241:T256" si="54">E108-E10</f>
        <v>0</v>
      </c>
      <c r="F241" s="389">
        <f t="shared" si="54"/>
        <v>0</v>
      </c>
      <c r="G241" s="389">
        <f t="shared" si="54"/>
        <v>0</v>
      </c>
      <c r="H241" s="389">
        <f t="shared" si="54"/>
        <v>0</v>
      </c>
      <c r="I241" s="389">
        <f t="shared" si="54"/>
        <v>0</v>
      </c>
      <c r="J241" s="389">
        <f t="shared" si="54"/>
        <v>0</v>
      </c>
      <c r="K241" s="389">
        <f t="shared" si="54"/>
        <v>0</v>
      </c>
      <c r="L241" s="389">
        <f t="shared" si="54"/>
        <v>0</v>
      </c>
      <c r="M241" s="389">
        <f t="shared" si="54"/>
        <v>0</v>
      </c>
      <c r="N241" s="389">
        <f t="shared" si="54"/>
        <v>0</v>
      </c>
      <c r="O241" s="389">
        <f t="shared" si="54"/>
        <v>0</v>
      </c>
      <c r="P241" s="389">
        <f t="shared" si="54"/>
        <v>0</v>
      </c>
      <c r="Q241" s="389">
        <f t="shared" si="54"/>
        <v>0</v>
      </c>
      <c r="R241" s="389">
        <f t="shared" si="54"/>
        <v>0</v>
      </c>
      <c r="S241" s="389">
        <f t="shared" si="54"/>
        <v>0</v>
      </c>
      <c r="T241" s="389">
        <f t="shared" si="54"/>
        <v>0</v>
      </c>
      <c r="U241" s="389">
        <f t="shared" si="51"/>
        <v>0</v>
      </c>
      <c r="V241" s="389">
        <f t="shared" si="51"/>
        <v>0</v>
      </c>
      <c r="W241" s="389">
        <f t="shared" si="51"/>
        <v>0</v>
      </c>
      <c r="X241" s="389">
        <f t="shared" si="51"/>
        <v>0</v>
      </c>
      <c r="Y241" s="389">
        <f t="shared" si="51"/>
        <v>0</v>
      </c>
      <c r="Z241" s="389">
        <f t="shared" si="51"/>
        <v>0</v>
      </c>
      <c r="AA241" s="389">
        <f t="shared" si="51"/>
        <v>0</v>
      </c>
      <c r="AB241" s="389">
        <f t="shared" si="51"/>
        <v>0</v>
      </c>
      <c r="AC241" s="389">
        <f t="shared" si="51"/>
        <v>0</v>
      </c>
      <c r="AD241" s="389">
        <f t="shared" si="51"/>
        <v>0</v>
      </c>
      <c r="AE241" s="389">
        <f t="shared" si="51"/>
        <v>0</v>
      </c>
      <c r="AF241" s="389">
        <f t="shared" si="51"/>
        <v>0</v>
      </c>
      <c r="AG241" s="389">
        <f t="shared" si="51"/>
        <v>0</v>
      </c>
      <c r="AH241" s="389">
        <f t="shared" si="51"/>
        <v>0</v>
      </c>
      <c r="AI241" s="389">
        <f t="shared" si="51"/>
        <v>0</v>
      </c>
      <c r="AJ241" s="389">
        <f t="shared" si="51"/>
        <v>0</v>
      </c>
      <c r="AK241" s="389">
        <f t="shared" si="51"/>
        <v>0</v>
      </c>
      <c r="AL241" s="389">
        <f t="shared" si="51"/>
        <v>0</v>
      </c>
      <c r="AM241" s="389">
        <f t="shared" si="51"/>
        <v>0</v>
      </c>
      <c r="AN241" s="389">
        <f t="shared" si="51"/>
        <v>0</v>
      </c>
      <c r="AO241" s="389">
        <f t="shared" si="51"/>
        <v>0</v>
      </c>
      <c r="AP241" s="389">
        <f t="shared" si="51"/>
        <v>0</v>
      </c>
      <c r="AQ241" s="389">
        <f t="shared" si="51"/>
        <v>0</v>
      </c>
      <c r="AR241" s="389">
        <f t="shared" si="51"/>
        <v>0</v>
      </c>
    </row>
    <row r="242" spans="1:44" ht="22.5" x14ac:dyDescent="0.2">
      <c r="A242" s="76">
        <v>3</v>
      </c>
      <c r="B242" s="367">
        <f t="shared" si="52"/>
        <v>3</v>
      </c>
      <c r="C242" s="367" t="str">
        <f t="shared" si="52"/>
        <v>Venituri din organizarea de evenimente</v>
      </c>
      <c r="D242" s="373">
        <f t="shared" si="53"/>
        <v>0</v>
      </c>
      <c r="E242" s="389">
        <f t="shared" si="54"/>
        <v>0</v>
      </c>
      <c r="F242" s="389">
        <f t="shared" si="51"/>
        <v>0</v>
      </c>
      <c r="G242" s="389">
        <f t="shared" si="51"/>
        <v>0</v>
      </c>
      <c r="H242" s="389">
        <f t="shared" si="51"/>
        <v>0</v>
      </c>
      <c r="I242" s="389">
        <f t="shared" si="51"/>
        <v>0</v>
      </c>
      <c r="J242" s="389">
        <f t="shared" si="51"/>
        <v>0</v>
      </c>
      <c r="K242" s="389">
        <f t="shared" si="51"/>
        <v>0</v>
      </c>
      <c r="L242" s="389">
        <f t="shared" si="51"/>
        <v>0</v>
      </c>
      <c r="M242" s="389">
        <f t="shared" si="51"/>
        <v>0</v>
      </c>
      <c r="N242" s="389">
        <f t="shared" si="51"/>
        <v>0</v>
      </c>
      <c r="O242" s="389">
        <f t="shared" si="51"/>
        <v>0</v>
      </c>
      <c r="P242" s="389">
        <f t="shared" si="51"/>
        <v>0</v>
      </c>
      <c r="Q242" s="389">
        <f t="shared" si="51"/>
        <v>0</v>
      </c>
      <c r="R242" s="389">
        <f t="shared" si="51"/>
        <v>0</v>
      </c>
      <c r="S242" s="389">
        <f t="shared" si="51"/>
        <v>0</v>
      </c>
      <c r="T242" s="389">
        <f t="shared" si="51"/>
        <v>0</v>
      </c>
      <c r="U242" s="389">
        <f t="shared" si="51"/>
        <v>0</v>
      </c>
      <c r="V242" s="389">
        <f t="shared" si="51"/>
        <v>0</v>
      </c>
      <c r="W242" s="389">
        <f t="shared" si="51"/>
        <v>0</v>
      </c>
      <c r="X242" s="389">
        <f t="shared" si="51"/>
        <v>0</v>
      </c>
      <c r="Y242" s="389">
        <f t="shared" si="51"/>
        <v>0</v>
      </c>
      <c r="Z242" s="389">
        <f t="shared" si="51"/>
        <v>0</v>
      </c>
      <c r="AA242" s="389">
        <f t="shared" si="51"/>
        <v>0</v>
      </c>
      <c r="AB242" s="389">
        <f t="shared" si="51"/>
        <v>0</v>
      </c>
      <c r="AC242" s="389">
        <f t="shared" si="51"/>
        <v>0</v>
      </c>
      <c r="AD242" s="389">
        <f t="shared" si="51"/>
        <v>0</v>
      </c>
      <c r="AE242" s="389">
        <f t="shared" si="51"/>
        <v>0</v>
      </c>
      <c r="AF242" s="389">
        <f t="shared" si="51"/>
        <v>0</v>
      </c>
      <c r="AG242" s="389">
        <f t="shared" si="51"/>
        <v>0</v>
      </c>
      <c r="AH242" s="389">
        <f t="shared" si="51"/>
        <v>0</v>
      </c>
      <c r="AI242" s="389">
        <f t="shared" si="51"/>
        <v>0</v>
      </c>
      <c r="AJ242" s="389">
        <f t="shared" si="51"/>
        <v>0</v>
      </c>
      <c r="AK242" s="389">
        <f t="shared" si="51"/>
        <v>0</v>
      </c>
      <c r="AL242" s="389">
        <f t="shared" si="51"/>
        <v>0</v>
      </c>
      <c r="AM242" s="389">
        <f t="shared" si="51"/>
        <v>0</v>
      </c>
      <c r="AN242" s="389">
        <f t="shared" si="51"/>
        <v>0</v>
      </c>
      <c r="AO242" s="389">
        <f t="shared" si="51"/>
        <v>0</v>
      </c>
      <c r="AP242" s="389">
        <f t="shared" si="51"/>
        <v>0</v>
      </c>
      <c r="AQ242" s="389">
        <f t="shared" si="51"/>
        <v>0</v>
      </c>
      <c r="AR242" s="389">
        <f t="shared" si="51"/>
        <v>0</v>
      </c>
    </row>
    <row r="243" spans="1:44" ht="22.5" x14ac:dyDescent="0.2">
      <c r="A243" s="76">
        <v>4</v>
      </c>
      <c r="B243" s="367">
        <f t="shared" si="52"/>
        <v>4</v>
      </c>
      <c r="C243" s="367" t="str">
        <f t="shared" si="52"/>
        <v>Venituri din manifestari culturale si artistice</v>
      </c>
      <c r="D243" s="373">
        <f t="shared" si="53"/>
        <v>0</v>
      </c>
      <c r="E243" s="389">
        <f t="shared" si="54"/>
        <v>0</v>
      </c>
      <c r="F243" s="389">
        <f t="shared" si="51"/>
        <v>0</v>
      </c>
      <c r="G243" s="389">
        <f t="shared" si="51"/>
        <v>0</v>
      </c>
      <c r="H243" s="389">
        <f t="shared" si="51"/>
        <v>0</v>
      </c>
      <c r="I243" s="389">
        <f t="shared" si="51"/>
        <v>0</v>
      </c>
      <c r="J243" s="389">
        <f t="shared" si="51"/>
        <v>0</v>
      </c>
      <c r="K243" s="389">
        <f t="shared" si="51"/>
        <v>0</v>
      </c>
      <c r="L243" s="389">
        <f t="shared" si="51"/>
        <v>0</v>
      </c>
      <c r="M243" s="389">
        <f t="shared" si="51"/>
        <v>0</v>
      </c>
      <c r="N243" s="389">
        <f t="shared" si="51"/>
        <v>0</v>
      </c>
      <c r="O243" s="389">
        <f t="shared" si="51"/>
        <v>0</v>
      </c>
      <c r="P243" s="389">
        <f t="shared" si="51"/>
        <v>0</v>
      </c>
      <c r="Q243" s="389">
        <f t="shared" si="51"/>
        <v>0</v>
      </c>
      <c r="R243" s="389">
        <f t="shared" si="51"/>
        <v>0</v>
      </c>
      <c r="S243" s="389">
        <f t="shared" si="51"/>
        <v>0</v>
      </c>
      <c r="T243" s="389">
        <f t="shared" si="51"/>
        <v>0</v>
      </c>
      <c r="U243" s="389">
        <f t="shared" si="51"/>
        <v>0</v>
      </c>
      <c r="V243" s="389">
        <f t="shared" si="51"/>
        <v>0</v>
      </c>
      <c r="W243" s="389">
        <f t="shared" si="51"/>
        <v>0</v>
      </c>
      <c r="X243" s="389">
        <f t="shared" si="51"/>
        <v>0</v>
      </c>
      <c r="Y243" s="389">
        <f t="shared" si="51"/>
        <v>0</v>
      </c>
      <c r="Z243" s="389">
        <f t="shared" si="51"/>
        <v>0</v>
      </c>
      <c r="AA243" s="389">
        <f t="shared" si="51"/>
        <v>0</v>
      </c>
      <c r="AB243" s="389">
        <f t="shared" si="51"/>
        <v>0</v>
      </c>
      <c r="AC243" s="389">
        <f t="shared" si="51"/>
        <v>0</v>
      </c>
      <c r="AD243" s="389">
        <f t="shared" si="51"/>
        <v>0</v>
      </c>
      <c r="AE243" s="389">
        <f t="shared" si="51"/>
        <v>0</v>
      </c>
      <c r="AF243" s="389">
        <f t="shared" si="51"/>
        <v>0</v>
      </c>
      <c r="AG243" s="389">
        <f t="shared" si="51"/>
        <v>0</v>
      </c>
      <c r="AH243" s="389">
        <f t="shared" si="51"/>
        <v>0</v>
      </c>
      <c r="AI243" s="389">
        <f t="shared" si="51"/>
        <v>0</v>
      </c>
      <c r="AJ243" s="389">
        <f t="shared" si="51"/>
        <v>0</v>
      </c>
      <c r="AK243" s="389">
        <f t="shared" si="51"/>
        <v>0</v>
      </c>
      <c r="AL243" s="389">
        <f t="shared" si="51"/>
        <v>0</v>
      </c>
      <c r="AM243" s="389">
        <f t="shared" si="51"/>
        <v>0</v>
      </c>
      <c r="AN243" s="389">
        <f t="shared" si="51"/>
        <v>0</v>
      </c>
      <c r="AO243" s="389">
        <f t="shared" si="51"/>
        <v>0</v>
      </c>
      <c r="AP243" s="389">
        <f t="shared" si="51"/>
        <v>0</v>
      </c>
      <c r="AQ243" s="389">
        <f t="shared" si="51"/>
        <v>0</v>
      </c>
      <c r="AR243" s="389">
        <f t="shared" si="51"/>
        <v>0</v>
      </c>
    </row>
    <row r="244" spans="1:44" ht="22.5" x14ac:dyDescent="0.2">
      <c r="A244" s="76">
        <v>5</v>
      </c>
      <c r="B244" s="367">
        <f t="shared" si="52"/>
        <v>5</v>
      </c>
      <c r="C244" s="367" t="str">
        <f t="shared" si="52"/>
        <v>Venituri din organizarea evenimentelor sportive</v>
      </c>
      <c r="D244" s="373">
        <f t="shared" si="53"/>
        <v>0</v>
      </c>
      <c r="E244" s="389">
        <f t="shared" si="54"/>
        <v>0</v>
      </c>
      <c r="F244" s="389">
        <f t="shared" si="51"/>
        <v>0</v>
      </c>
      <c r="G244" s="389">
        <f t="shared" si="51"/>
        <v>0</v>
      </c>
      <c r="H244" s="389">
        <f t="shared" si="51"/>
        <v>0</v>
      </c>
      <c r="I244" s="389">
        <f t="shared" si="51"/>
        <v>0</v>
      </c>
      <c r="J244" s="389">
        <f t="shared" si="51"/>
        <v>0</v>
      </c>
      <c r="K244" s="389">
        <f t="shared" si="51"/>
        <v>0</v>
      </c>
      <c r="L244" s="389">
        <f t="shared" si="51"/>
        <v>0</v>
      </c>
      <c r="M244" s="389">
        <f t="shared" si="51"/>
        <v>0</v>
      </c>
      <c r="N244" s="389">
        <f t="shared" si="51"/>
        <v>0</v>
      </c>
      <c r="O244" s="389">
        <f t="shared" si="51"/>
        <v>0</v>
      </c>
      <c r="P244" s="389">
        <f t="shared" si="51"/>
        <v>0</v>
      </c>
      <c r="Q244" s="389">
        <f t="shared" si="51"/>
        <v>0</v>
      </c>
      <c r="R244" s="389">
        <f t="shared" si="51"/>
        <v>0</v>
      </c>
      <c r="S244" s="389">
        <f t="shared" si="51"/>
        <v>0</v>
      </c>
      <c r="T244" s="389">
        <f t="shared" si="51"/>
        <v>0</v>
      </c>
      <c r="U244" s="389">
        <f t="shared" si="51"/>
        <v>0</v>
      </c>
      <c r="V244" s="389">
        <f t="shared" si="51"/>
        <v>0</v>
      </c>
      <c r="W244" s="389">
        <f t="shared" si="51"/>
        <v>0</v>
      </c>
      <c r="X244" s="389">
        <f t="shared" si="51"/>
        <v>0</v>
      </c>
      <c r="Y244" s="389">
        <f t="shared" si="51"/>
        <v>0</v>
      </c>
      <c r="Z244" s="389">
        <f t="shared" si="51"/>
        <v>0</v>
      </c>
      <c r="AA244" s="389">
        <f t="shared" si="51"/>
        <v>0</v>
      </c>
      <c r="AB244" s="389">
        <f t="shared" si="51"/>
        <v>0</v>
      </c>
      <c r="AC244" s="389">
        <f t="shared" si="51"/>
        <v>0</v>
      </c>
      <c r="AD244" s="389">
        <f t="shared" si="51"/>
        <v>0</v>
      </c>
      <c r="AE244" s="389">
        <f t="shared" si="51"/>
        <v>0</v>
      </c>
      <c r="AF244" s="389">
        <f t="shared" si="51"/>
        <v>0</v>
      </c>
      <c r="AG244" s="389">
        <f t="shared" si="51"/>
        <v>0</v>
      </c>
      <c r="AH244" s="389">
        <f t="shared" si="51"/>
        <v>0</v>
      </c>
      <c r="AI244" s="389">
        <f t="shared" si="51"/>
        <v>0</v>
      </c>
      <c r="AJ244" s="389">
        <f t="shared" si="51"/>
        <v>0</v>
      </c>
      <c r="AK244" s="389">
        <f t="shared" si="51"/>
        <v>0</v>
      </c>
      <c r="AL244" s="389">
        <f t="shared" si="51"/>
        <v>0</v>
      </c>
      <c r="AM244" s="389">
        <f t="shared" si="51"/>
        <v>0</v>
      </c>
      <c r="AN244" s="389">
        <f t="shared" si="51"/>
        <v>0</v>
      </c>
      <c r="AO244" s="389">
        <f t="shared" si="51"/>
        <v>0</v>
      </c>
      <c r="AP244" s="389">
        <f t="shared" si="51"/>
        <v>0</v>
      </c>
      <c r="AQ244" s="389">
        <f t="shared" si="51"/>
        <v>0</v>
      </c>
      <c r="AR244" s="389">
        <f t="shared" si="51"/>
        <v>0</v>
      </c>
    </row>
    <row r="245" spans="1:44" ht="33.75" x14ac:dyDescent="0.2">
      <c r="A245" s="76">
        <v>6</v>
      </c>
      <c r="B245" s="367">
        <f t="shared" si="52"/>
        <v>6</v>
      </c>
      <c r="C245" s="367" t="str">
        <f t="shared" si="52"/>
        <v>Venituri din valorificarea produselor obținute din activitatea proprie sau anexă</v>
      </c>
      <c r="D245" s="373">
        <f t="shared" si="53"/>
        <v>0</v>
      </c>
      <c r="E245" s="389">
        <f t="shared" si="54"/>
        <v>0</v>
      </c>
      <c r="F245" s="389">
        <f t="shared" si="51"/>
        <v>0</v>
      </c>
      <c r="G245" s="389">
        <f t="shared" si="51"/>
        <v>0</v>
      </c>
      <c r="H245" s="389">
        <f t="shared" si="51"/>
        <v>0</v>
      </c>
      <c r="I245" s="389">
        <f t="shared" si="51"/>
        <v>0</v>
      </c>
      <c r="J245" s="389">
        <f t="shared" si="51"/>
        <v>0</v>
      </c>
      <c r="K245" s="389">
        <f t="shared" si="51"/>
        <v>0</v>
      </c>
      <c r="L245" s="389">
        <f t="shared" si="51"/>
        <v>0</v>
      </c>
      <c r="M245" s="389">
        <f t="shared" si="51"/>
        <v>0</v>
      </c>
      <c r="N245" s="389">
        <f t="shared" si="51"/>
        <v>0</v>
      </c>
      <c r="O245" s="389">
        <f t="shared" si="51"/>
        <v>0</v>
      </c>
      <c r="P245" s="389">
        <f t="shared" si="51"/>
        <v>0</v>
      </c>
      <c r="Q245" s="389">
        <f t="shared" si="51"/>
        <v>0</v>
      </c>
      <c r="R245" s="389">
        <f t="shared" si="51"/>
        <v>0</v>
      </c>
      <c r="S245" s="389">
        <f t="shared" si="51"/>
        <v>0</v>
      </c>
      <c r="T245" s="389">
        <f t="shared" si="51"/>
        <v>0</v>
      </c>
      <c r="U245" s="389">
        <f t="shared" si="51"/>
        <v>0</v>
      </c>
      <c r="V245" s="389">
        <f t="shared" si="51"/>
        <v>0</v>
      </c>
      <c r="W245" s="389">
        <f t="shared" si="51"/>
        <v>0</v>
      </c>
      <c r="X245" s="389">
        <f t="shared" si="51"/>
        <v>0</v>
      </c>
      <c r="Y245" s="389">
        <f t="shared" si="51"/>
        <v>0</v>
      </c>
      <c r="Z245" s="389">
        <f t="shared" si="51"/>
        <v>0</v>
      </c>
      <c r="AA245" s="389">
        <f t="shared" si="51"/>
        <v>0</v>
      </c>
      <c r="AB245" s="389">
        <f t="shared" si="51"/>
        <v>0</v>
      </c>
      <c r="AC245" s="389">
        <f t="shared" si="51"/>
        <v>0</v>
      </c>
      <c r="AD245" s="389">
        <f t="shared" si="51"/>
        <v>0</v>
      </c>
      <c r="AE245" s="389">
        <f t="shared" si="51"/>
        <v>0</v>
      </c>
      <c r="AF245" s="389">
        <f t="shared" si="51"/>
        <v>0</v>
      </c>
      <c r="AG245" s="389">
        <f t="shared" si="51"/>
        <v>0</v>
      </c>
      <c r="AH245" s="389">
        <f t="shared" si="51"/>
        <v>0</v>
      </c>
      <c r="AI245" s="389">
        <f t="shared" si="51"/>
        <v>0</v>
      </c>
      <c r="AJ245" s="389">
        <f t="shared" si="51"/>
        <v>0</v>
      </c>
      <c r="AK245" s="389">
        <f t="shared" si="51"/>
        <v>0</v>
      </c>
      <c r="AL245" s="389">
        <f t="shared" si="51"/>
        <v>0</v>
      </c>
      <c r="AM245" s="389">
        <f t="shared" si="51"/>
        <v>0</v>
      </c>
      <c r="AN245" s="389">
        <f t="shared" si="51"/>
        <v>0</v>
      </c>
      <c r="AO245" s="389">
        <f t="shared" si="51"/>
        <v>0</v>
      </c>
      <c r="AP245" s="389">
        <f t="shared" si="51"/>
        <v>0</v>
      </c>
      <c r="AQ245" s="389">
        <f t="shared" si="51"/>
        <v>0</v>
      </c>
      <c r="AR245" s="389">
        <f t="shared" si="51"/>
        <v>0</v>
      </c>
    </row>
    <row r="246" spans="1:44" ht="45" x14ac:dyDescent="0.2">
      <c r="A246" s="76">
        <v>7</v>
      </c>
      <c r="B246" s="367">
        <f t="shared" si="52"/>
        <v>7</v>
      </c>
      <c r="C246" s="367" t="str">
        <f t="shared" si="52"/>
        <v xml:space="preserve">Venituri dini închirieri de spatii pentru evenimente precum concerte, proiecții de filme, gale, conferințe, simpozioane. </v>
      </c>
      <c r="D246" s="373">
        <f t="shared" si="53"/>
        <v>0</v>
      </c>
      <c r="E246" s="389">
        <f t="shared" si="54"/>
        <v>0</v>
      </c>
      <c r="F246" s="389">
        <f t="shared" si="51"/>
        <v>0</v>
      </c>
      <c r="G246" s="389">
        <f t="shared" si="51"/>
        <v>0</v>
      </c>
      <c r="H246" s="389">
        <f t="shared" si="51"/>
        <v>0</v>
      </c>
      <c r="I246" s="389">
        <f t="shared" si="51"/>
        <v>0</v>
      </c>
      <c r="J246" s="389">
        <f t="shared" si="51"/>
        <v>0</v>
      </c>
      <c r="K246" s="389">
        <f t="shared" si="51"/>
        <v>0</v>
      </c>
      <c r="L246" s="389">
        <f t="shared" si="51"/>
        <v>0</v>
      </c>
      <c r="M246" s="389">
        <f t="shared" si="51"/>
        <v>0</v>
      </c>
      <c r="N246" s="389">
        <f t="shared" si="51"/>
        <v>0</v>
      </c>
      <c r="O246" s="389">
        <f t="shared" si="51"/>
        <v>0</v>
      </c>
      <c r="P246" s="389">
        <f t="shared" si="51"/>
        <v>0</v>
      </c>
      <c r="Q246" s="389">
        <f t="shared" si="51"/>
        <v>0</v>
      </c>
      <c r="R246" s="389">
        <f t="shared" si="51"/>
        <v>0</v>
      </c>
      <c r="S246" s="389">
        <f t="shared" si="51"/>
        <v>0</v>
      </c>
      <c r="T246" s="389">
        <f t="shared" si="51"/>
        <v>0</v>
      </c>
      <c r="U246" s="389">
        <f t="shared" si="51"/>
        <v>0</v>
      </c>
      <c r="V246" s="389">
        <f t="shared" si="51"/>
        <v>0</v>
      </c>
      <c r="W246" s="389">
        <f t="shared" si="51"/>
        <v>0</v>
      </c>
      <c r="X246" s="389">
        <f t="shared" si="51"/>
        <v>0</v>
      </c>
      <c r="Y246" s="389">
        <f t="shared" si="51"/>
        <v>0</v>
      </c>
      <c r="Z246" s="389">
        <f t="shared" si="51"/>
        <v>0</v>
      </c>
      <c r="AA246" s="389">
        <f t="shared" si="51"/>
        <v>0</v>
      </c>
      <c r="AB246" s="389">
        <f t="shared" si="51"/>
        <v>0</v>
      </c>
      <c r="AC246" s="389">
        <f t="shared" si="51"/>
        <v>0</v>
      </c>
      <c r="AD246" s="389">
        <f t="shared" si="51"/>
        <v>0</v>
      </c>
      <c r="AE246" s="389">
        <f t="shared" si="51"/>
        <v>0</v>
      </c>
      <c r="AF246" s="389">
        <f t="shared" si="51"/>
        <v>0</v>
      </c>
      <c r="AG246" s="389">
        <f t="shared" si="51"/>
        <v>0</v>
      </c>
      <c r="AH246" s="389">
        <f t="shared" si="51"/>
        <v>0</v>
      </c>
      <c r="AI246" s="389">
        <f t="shared" si="51"/>
        <v>0</v>
      </c>
      <c r="AJ246" s="389">
        <f t="shared" si="51"/>
        <v>0</v>
      </c>
      <c r="AK246" s="389">
        <f t="shared" si="51"/>
        <v>0</v>
      </c>
      <c r="AL246" s="389">
        <f t="shared" si="51"/>
        <v>0</v>
      </c>
      <c r="AM246" s="389">
        <f t="shared" si="51"/>
        <v>0</v>
      </c>
      <c r="AN246" s="389">
        <f t="shared" si="51"/>
        <v>0</v>
      </c>
      <c r="AO246" s="389">
        <f t="shared" si="51"/>
        <v>0</v>
      </c>
      <c r="AP246" s="389">
        <f t="shared" ref="AP246:AR246" si="55">AP113-AP15</f>
        <v>0</v>
      </c>
      <c r="AQ246" s="389">
        <f t="shared" si="55"/>
        <v>0</v>
      </c>
      <c r="AR246" s="389">
        <f t="shared" si="55"/>
        <v>0</v>
      </c>
    </row>
    <row r="247" spans="1:44" x14ac:dyDescent="0.2">
      <c r="A247" s="76">
        <v>8</v>
      </c>
      <c r="B247" s="367">
        <f t="shared" si="52"/>
        <v>8</v>
      </c>
      <c r="C247" s="367" t="str">
        <f t="shared" si="52"/>
        <v>Venituri din inchirieri de spatii</v>
      </c>
      <c r="D247" s="373">
        <f t="shared" si="53"/>
        <v>0</v>
      </c>
      <c r="E247" s="389">
        <f t="shared" si="54"/>
        <v>0</v>
      </c>
      <c r="F247" s="389">
        <f t="shared" si="54"/>
        <v>0</v>
      </c>
      <c r="G247" s="389">
        <f t="shared" si="54"/>
        <v>0</v>
      </c>
      <c r="H247" s="389">
        <f t="shared" si="54"/>
        <v>0</v>
      </c>
      <c r="I247" s="389">
        <f t="shared" si="54"/>
        <v>0</v>
      </c>
      <c r="J247" s="389">
        <f t="shared" si="54"/>
        <v>0</v>
      </c>
      <c r="K247" s="389">
        <f t="shared" si="54"/>
        <v>0</v>
      </c>
      <c r="L247" s="389">
        <f t="shared" si="54"/>
        <v>0</v>
      </c>
      <c r="M247" s="389">
        <f t="shared" si="54"/>
        <v>0</v>
      </c>
      <c r="N247" s="389">
        <f t="shared" si="54"/>
        <v>0</v>
      </c>
      <c r="O247" s="389">
        <f t="shared" si="54"/>
        <v>0</v>
      </c>
      <c r="P247" s="389">
        <f t="shared" si="54"/>
        <v>0</v>
      </c>
      <c r="Q247" s="389">
        <f t="shared" si="54"/>
        <v>0</v>
      </c>
      <c r="R247" s="389">
        <f t="shared" si="54"/>
        <v>0</v>
      </c>
      <c r="S247" s="389">
        <f t="shared" si="54"/>
        <v>0</v>
      </c>
      <c r="T247" s="389">
        <f t="shared" si="54"/>
        <v>0</v>
      </c>
      <c r="U247" s="389">
        <f t="shared" ref="F247:AR253" si="56">U114-U16</f>
        <v>0</v>
      </c>
      <c r="V247" s="389">
        <f t="shared" si="56"/>
        <v>0</v>
      </c>
      <c r="W247" s="389">
        <f t="shared" si="56"/>
        <v>0</v>
      </c>
      <c r="X247" s="389">
        <f t="shared" si="56"/>
        <v>0</v>
      </c>
      <c r="Y247" s="389">
        <f t="shared" si="56"/>
        <v>0</v>
      </c>
      <c r="Z247" s="389">
        <f t="shared" si="56"/>
        <v>0</v>
      </c>
      <c r="AA247" s="389">
        <f t="shared" si="56"/>
        <v>0</v>
      </c>
      <c r="AB247" s="389">
        <f t="shared" si="56"/>
        <v>0</v>
      </c>
      <c r="AC247" s="389">
        <f t="shared" si="56"/>
        <v>0</v>
      </c>
      <c r="AD247" s="389">
        <f t="shared" si="56"/>
        <v>0</v>
      </c>
      <c r="AE247" s="389">
        <f t="shared" si="56"/>
        <v>0</v>
      </c>
      <c r="AF247" s="389">
        <f t="shared" si="56"/>
        <v>0</v>
      </c>
      <c r="AG247" s="389">
        <f t="shared" si="56"/>
        <v>0</v>
      </c>
      <c r="AH247" s="389">
        <f t="shared" si="56"/>
        <v>0</v>
      </c>
      <c r="AI247" s="389">
        <f t="shared" si="56"/>
        <v>0</v>
      </c>
      <c r="AJ247" s="389">
        <f t="shared" si="56"/>
        <v>0</v>
      </c>
      <c r="AK247" s="389">
        <f t="shared" si="56"/>
        <v>0</v>
      </c>
      <c r="AL247" s="389">
        <f t="shared" si="56"/>
        <v>0</v>
      </c>
      <c r="AM247" s="389">
        <f t="shared" si="56"/>
        <v>0</v>
      </c>
      <c r="AN247" s="389">
        <f t="shared" si="56"/>
        <v>0</v>
      </c>
      <c r="AO247" s="389">
        <f t="shared" si="56"/>
        <v>0</v>
      </c>
      <c r="AP247" s="389">
        <f t="shared" si="56"/>
        <v>0</v>
      </c>
      <c r="AQ247" s="389">
        <f t="shared" si="56"/>
        <v>0</v>
      </c>
      <c r="AR247" s="389">
        <f t="shared" si="56"/>
        <v>0</v>
      </c>
    </row>
    <row r="248" spans="1:44" ht="22.5" x14ac:dyDescent="0.2">
      <c r="A248" s="76">
        <v>9</v>
      </c>
      <c r="B248" s="367">
        <f t="shared" si="52"/>
        <v>9</v>
      </c>
      <c r="C248" s="367" t="str">
        <f t="shared" si="52"/>
        <v>Venituri din concesiuninea spatiilor adiacente</v>
      </c>
      <c r="D248" s="373">
        <f t="shared" si="53"/>
        <v>0</v>
      </c>
      <c r="E248" s="389">
        <f t="shared" si="54"/>
        <v>0</v>
      </c>
      <c r="F248" s="389">
        <f t="shared" si="56"/>
        <v>0</v>
      </c>
      <c r="G248" s="389">
        <f t="shared" si="56"/>
        <v>0</v>
      </c>
      <c r="H248" s="389">
        <f t="shared" si="56"/>
        <v>0</v>
      </c>
      <c r="I248" s="389">
        <f t="shared" si="56"/>
        <v>0</v>
      </c>
      <c r="J248" s="389">
        <f t="shared" si="56"/>
        <v>0</v>
      </c>
      <c r="K248" s="389">
        <f t="shared" si="56"/>
        <v>0</v>
      </c>
      <c r="L248" s="389">
        <f t="shared" si="56"/>
        <v>0</v>
      </c>
      <c r="M248" s="389">
        <f t="shared" si="56"/>
        <v>0</v>
      </c>
      <c r="N248" s="389">
        <f t="shared" si="56"/>
        <v>0</v>
      </c>
      <c r="O248" s="389">
        <f t="shared" si="56"/>
        <v>0</v>
      </c>
      <c r="P248" s="389">
        <f t="shared" si="56"/>
        <v>0</v>
      </c>
      <c r="Q248" s="389">
        <f t="shared" si="56"/>
        <v>0</v>
      </c>
      <c r="R248" s="389">
        <f t="shared" si="56"/>
        <v>0</v>
      </c>
      <c r="S248" s="389">
        <f t="shared" si="56"/>
        <v>0</v>
      </c>
      <c r="T248" s="389">
        <f t="shared" si="56"/>
        <v>0</v>
      </c>
      <c r="U248" s="389">
        <f t="shared" si="56"/>
        <v>0</v>
      </c>
      <c r="V248" s="389">
        <f t="shared" si="56"/>
        <v>0</v>
      </c>
      <c r="W248" s="389">
        <f t="shared" si="56"/>
        <v>0</v>
      </c>
      <c r="X248" s="389">
        <f t="shared" si="56"/>
        <v>0</v>
      </c>
      <c r="Y248" s="389">
        <f t="shared" si="56"/>
        <v>0</v>
      </c>
      <c r="Z248" s="389">
        <f t="shared" si="56"/>
        <v>0</v>
      </c>
      <c r="AA248" s="389">
        <f t="shared" si="56"/>
        <v>0</v>
      </c>
      <c r="AB248" s="389">
        <f t="shared" si="56"/>
        <v>0</v>
      </c>
      <c r="AC248" s="389">
        <f t="shared" si="56"/>
        <v>0</v>
      </c>
      <c r="AD248" s="389">
        <f t="shared" si="56"/>
        <v>0</v>
      </c>
      <c r="AE248" s="389">
        <f t="shared" si="56"/>
        <v>0</v>
      </c>
      <c r="AF248" s="389">
        <f t="shared" si="56"/>
        <v>0</v>
      </c>
      <c r="AG248" s="389">
        <f t="shared" si="56"/>
        <v>0</v>
      </c>
      <c r="AH248" s="389">
        <f t="shared" si="56"/>
        <v>0</v>
      </c>
      <c r="AI248" s="389">
        <f t="shared" si="56"/>
        <v>0</v>
      </c>
      <c r="AJ248" s="389">
        <f t="shared" si="56"/>
        <v>0</v>
      </c>
      <c r="AK248" s="389">
        <f t="shared" si="56"/>
        <v>0</v>
      </c>
      <c r="AL248" s="389">
        <f t="shared" si="56"/>
        <v>0</v>
      </c>
      <c r="AM248" s="389">
        <f t="shared" si="56"/>
        <v>0</v>
      </c>
      <c r="AN248" s="389">
        <f t="shared" si="56"/>
        <v>0</v>
      </c>
      <c r="AO248" s="389">
        <f t="shared" si="56"/>
        <v>0</v>
      </c>
      <c r="AP248" s="389">
        <f t="shared" si="56"/>
        <v>0</v>
      </c>
      <c r="AQ248" s="389">
        <f t="shared" si="56"/>
        <v>0</v>
      </c>
      <c r="AR248" s="389">
        <f t="shared" si="56"/>
        <v>0</v>
      </c>
    </row>
    <row r="249" spans="1:44" ht="22.5" x14ac:dyDescent="0.2">
      <c r="A249" s="76">
        <v>10</v>
      </c>
      <c r="B249" s="367">
        <f t="shared" si="52"/>
        <v>10</v>
      </c>
      <c r="C249" s="367" t="str">
        <f t="shared" si="52"/>
        <v xml:space="preserve">Venituri din productia realizata pentru scopuri proprii si capitalizata </v>
      </c>
      <c r="D249" s="373">
        <f t="shared" si="53"/>
        <v>0</v>
      </c>
      <c r="E249" s="389">
        <f t="shared" si="54"/>
        <v>0</v>
      </c>
      <c r="F249" s="389">
        <f t="shared" si="56"/>
        <v>0</v>
      </c>
      <c r="G249" s="389">
        <f t="shared" si="56"/>
        <v>0</v>
      </c>
      <c r="H249" s="389">
        <f t="shared" si="56"/>
        <v>0</v>
      </c>
      <c r="I249" s="389">
        <f t="shared" si="56"/>
        <v>0</v>
      </c>
      <c r="J249" s="389">
        <f t="shared" si="56"/>
        <v>0</v>
      </c>
      <c r="K249" s="389">
        <f t="shared" si="56"/>
        <v>0</v>
      </c>
      <c r="L249" s="389">
        <f t="shared" si="56"/>
        <v>0</v>
      </c>
      <c r="M249" s="389">
        <f t="shared" si="56"/>
        <v>0</v>
      </c>
      <c r="N249" s="389">
        <f t="shared" si="56"/>
        <v>0</v>
      </c>
      <c r="O249" s="389">
        <f t="shared" si="56"/>
        <v>0</v>
      </c>
      <c r="P249" s="389">
        <f t="shared" si="56"/>
        <v>0</v>
      </c>
      <c r="Q249" s="389">
        <f t="shared" si="56"/>
        <v>0</v>
      </c>
      <c r="R249" s="389">
        <f t="shared" si="56"/>
        <v>0</v>
      </c>
      <c r="S249" s="389">
        <f t="shared" si="56"/>
        <v>0</v>
      </c>
      <c r="T249" s="389">
        <f t="shared" si="56"/>
        <v>0</v>
      </c>
      <c r="U249" s="389">
        <f t="shared" si="56"/>
        <v>0</v>
      </c>
      <c r="V249" s="389">
        <f t="shared" si="56"/>
        <v>0</v>
      </c>
      <c r="W249" s="389">
        <f t="shared" si="56"/>
        <v>0</v>
      </c>
      <c r="X249" s="389">
        <f t="shared" si="56"/>
        <v>0</v>
      </c>
      <c r="Y249" s="389">
        <f t="shared" si="56"/>
        <v>0</v>
      </c>
      <c r="Z249" s="389">
        <f t="shared" si="56"/>
        <v>0</v>
      </c>
      <c r="AA249" s="389">
        <f t="shared" si="56"/>
        <v>0</v>
      </c>
      <c r="AB249" s="389">
        <f t="shared" si="56"/>
        <v>0</v>
      </c>
      <c r="AC249" s="389">
        <f t="shared" si="56"/>
        <v>0</v>
      </c>
      <c r="AD249" s="389">
        <f t="shared" si="56"/>
        <v>0</v>
      </c>
      <c r="AE249" s="389">
        <f t="shared" si="56"/>
        <v>0</v>
      </c>
      <c r="AF249" s="389">
        <f t="shared" si="56"/>
        <v>0</v>
      </c>
      <c r="AG249" s="389">
        <f t="shared" si="56"/>
        <v>0</v>
      </c>
      <c r="AH249" s="389">
        <f t="shared" si="56"/>
        <v>0</v>
      </c>
      <c r="AI249" s="389">
        <f t="shared" si="56"/>
        <v>0</v>
      </c>
      <c r="AJ249" s="389">
        <f t="shared" si="56"/>
        <v>0</v>
      </c>
      <c r="AK249" s="389">
        <f t="shared" si="56"/>
        <v>0</v>
      </c>
      <c r="AL249" s="389">
        <f t="shared" si="56"/>
        <v>0</v>
      </c>
      <c r="AM249" s="389">
        <f t="shared" si="56"/>
        <v>0</v>
      </c>
      <c r="AN249" s="389">
        <f t="shared" si="56"/>
        <v>0</v>
      </c>
      <c r="AO249" s="389">
        <f t="shared" si="56"/>
        <v>0</v>
      </c>
      <c r="AP249" s="389">
        <f t="shared" si="56"/>
        <v>0</v>
      </c>
      <c r="AQ249" s="389">
        <f t="shared" si="56"/>
        <v>0</v>
      </c>
      <c r="AR249" s="389">
        <f t="shared" si="56"/>
        <v>0</v>
      </c>
    </row>
    <row r="250" spans="1:44" x14ac:dyDescent="0.2">
      <c r="A250" s="76">
        <v>11</v>
      </c>
      <c r="B250" s="367">
        <f t="shared" si="52"/>
        <v>11</v>
      </c>
      <c r="C250" s="367" t="str">
        <f t="shared" si="52"/>
        <v xml:space="preserve">Venituri din subventii de exploatare  </v>
      </c>
      <c r="D250" s="373">
        <f t="shared" si="53"/>
        <v>0</v>
      </c>
      <c r="E250" s="389">
        <f t="shared" si="54"/>
        <v>0</v>
      </c>
      <c r="F250" s="389">
        <f t="shared" si="56"/>
        <v>0</v>
      </c>
      <c r="G250" s="389">
        <f t="shared" si="56"/>
        <v>0</v>
      </c>
      <c r="H250" s="389">
        <f t="shared" si="56"/>
        <v>0</v>
      </c>
      <c r="I250" s="389">
        <f t="shared" si="56"/>
        <v>0</v>
      </c>
      <c r="J250" s="389">
        <f t="shared" si="56"/>
        <v>0</v>
      </c>
      <c r="K250" s="389">
        <f t="shared" si="56"/>
        <v>0</v>
      </c>
      <c r="L250" s="389">
        <f t="shared" si="56"/>
        <v>0</v>
      </c>
      <c r="M250" s="389">
        <f t="shared" si="56"/>
        <v>0</v>
      </c>
      <c r="N250" s="389">
        <f t="shared" si="56"/>
        <v>0</v>
      </c>
      <c r="O250" s="389">
        <f t="shared" si="56"/>
        <v>0</v>
      </c>
      <c r="P250" s="389">
        <f t="shared" si="56"/>
        <v>0</v>
      </c>
      <c r="Q250" s="389">
        <f t="shared" si="56"/>
        <v>0</v>
      </c>
      <c r="R250" s="389">
        <f t="shared" si="56"/>
        <v>0</v>
      </c>
      <c r="S250" s="389">
        <f t="shared" si="56"/>
        <v>0</v>
      </c>
      <c r="T250" s="389">
        <f t="shared" si="56"/>
        <v>0</v>
      </c>
      <c r="U250" s="389">
        <f t="shared" si="56"/>
        <v>0</v>
      </c>
      <c r="V250" s="389">
        <f t="shared" si="56"/>
        <v>0</v>
      </c>
      <c r="W250" s="389">
        <f t="shared" si="56"/>
        <v>0</v>
      </c>
      <c r="X250" s="389">
        <f t="shared" si="56"/>
        <v>0</v>
      </c>
      <c r="Y250" s="389">
        <f t="shared" si="56"/>
        <v>0</v>
      </c>
      <c r="Z250" s="389">
        <f t="shared" si="56"/>
        <v>0</v>
      </c>
      <c r="AA250" s="389">
        <f t="shared" si="56"/>
        <v>0</v>
      </c>
      <c r="AB250" s="389">
        <f t="shared" si="56"/>
        <v>0</v>
      </c>
      <c r="AC250" s="389">
        <f t="shared" si="56"/>
        <v>0</v>
      </c>
      <c r="AD250" s="389">
        <f t="shared" si="56"/>
        <v>0</v>
      </c>
      <c r="AE250" s="389">
        <f t="shared" si="56"/>
        <v>0</v>
      </c>
      <c r="AF250" s="389">
        <f t="shared" si="56"/>
        <v>0</v>
      </c>
      <c r="AG250" s="389">
        <f t="shared" si="56"/>
        <v>0</v>
      </c>
      <c r="AH250" s="389">
        <f t="shared" si="56"/>
        <v>0</v>
      </c>
      <c r="AI250" s="389">
        <f t="shared" si="56"/>
        <v>0</v>
      </c>
      <c r="AJ250" s="389">
        <f t="shared" si="56"/>
        <v>0</v>
      </c>
      <c r="AK250" s="389">
        <f t="shared" si="56"/>
        <v>0</v>
      </c>
      <c r="AL250" s="389">
        <f t="shared" si="56"/>
        <v>0</v>
      </c>
      <c r="AM250" s="389">
        <f t="shared" si="56"/>
        <v>0</v>
      </c>
      <c r="AN250" s="389">
        <f t="shared" si="56"/>
        <v>0</v>
      </c>
      <c r="AO250" s="389">
        <f t="shared" si="56"/>
        <v>0</v>
      </c>
      <c r="AP250" s="389">
        <f t="shared" si="56"/>
        <v>0</v>
      </c>
      <c r="AQ250" s="389">
        <f t="shared" si="56"/>
        <v>0</v>
      </c>
      <c r="AR250" s="389">
        <f t="shared" si="56"/>
        <v>0</v>
      </c>
    </row>
    <row r="251" spans="1:44" ht="22.5" x14ac:dyDescent="0.2">
      <c r="A251" s="76">
        <v>12</v>
      </c>
      <c r="B251" s="367">
        <f t="shared" si="52"/>
        <v>12</v>
      </c>
      <c r="C251" s="367" t="str">
        <f t="shared" si="52"/>
        <v xml:space="preserve">Venituri din subventii pentru investitii </v>
      </c>
      <c r="D251" s="373">
        <f t="shared" si="53"/>
        <v>0</v>
      </c>
      <c r="E251" s="389">
        <f t="shared" si="54"/>
        <v>0</v>
      </c>
      <c r="F251" s="389">
        <f t="shared" si="56"/>
        <v>0</v>
      </c>
      <c r="G251" s="389">
        <f t="shared" si="56"/>
        <v>0</v>
      </c>
      <c r="H251" s="389">
        <f t="shared" si="56"/>
        <v>0</v>
      </c>
      <c r="I251" s="389">
        <f t="shared" si="56"/>
        <v>0</v>
      </c>
      <c r="J251" s="389">
        <f t="shared" si="56"/>
        <v>0</v>
      </c>
      <c r="K251" s="389">
        <f t="shared" si="56"/>
        <v>0</v>
      </c>
      <c r="L251" s="389">
        <f t="shared" si="56"/>
        <v>0</v>
      </c>
      <c r="M251" s="389">
        <f t="shared" si="56"/>
        <v>0</v>
      </c>
      <c r="N251" s="389">
        <f t="shared" si="56"/>
        <v>0</v>
      </c>
      <c r="O251" s="389">
        <f t="shared" si="56"/>
        <v>0</v>
      </c>
      <c r="P251" s="389">
        <f t="shared" si="56"/>
        <v>0</v>
      </c>
      <c r="Q251" s="389">
        <f t="shared" si="56"/>
        <v>0</v>
      </c>
      <c r="R251" s="389">
        <f t="shared" si="56"/>
        <v>0</v>
      </c>
      <c r="S251" s="389">
        <f t="shared" si="56"/>
        <v>0</v>
      </c>
      <c r="T251" s="389">
        <f t="shared" si="56"/>
        <v>0</v>
      </c>
      <c r="U251" s="389">
        <f t="shared" si="56"/>
        <v>0</v>
      </c>
      <c r="V251" s="389">
        <f t="shared" si="56"/>
        <v>0</v>
      </c>
      <c r="W251" s="389">
        <f t="shared" si="56"/>
        <v>0</v>
      </c>
      <c r="X251" s="389">
        <f t="shared" si="56"/>
        <v>0</v>
      </c>
      <c r="Y251" s="389">
        <f t="shared" si="56"/>
        <v>0</v>
      </c>
      <c r="Z251" s="389">
        <f t="shared" si="56"/>
        <v>0</v>
      </c>
      <c r="AA251" s="389">
        <f t="shared" si="56"/>
        <v>0</v>
      </c>
      <c r="AB251" s="389">
        <f t="shared" si="56"/>
        <v>0</v>
      </c>
      <c r="AC251" s="389">
        <f t="shared" si="56"/>
        <v>0</v>
      </c>
      <c r="AD251" s="389">
        <f t="shared" si="56"/>
        <v>0</v>
      </c>
      <c r="AE251" s="389">
        <f t="shared" si="56"/>
        <v>0</v>
      </c>
      <c r="AF251" s="389">
        <f t="shared" si="56"/>
        <v>0</v>
      </c>
      <c r="AG251" s="389">
        <f t="shared" si="56"/>
        <v>0</v>
      </c>
      <c r="AH251" s="389">
        <f t="shared" si="56"/>
        <v>0</v>
      </c>
      <c r="AI251" s="389">
        <f t="shared" si="56"/>
        <v>0</v>
      </c>
      <c r="AJ251" s="389">
        <f t="shared" si="56"/>
        <v>0</v>
      </c>
      <c r="AK251" s="389">
        <f t="shared" si="56"/>
        <v>0</v>
      </c>
      <c r="AL251" s="389">
        <f t="shared" si="56"/>
        <v>0</v>
      </c>
      <c r="AM251" s="389">
        <f t="shared" si="56"/>
        <v>0</v>
      </c>
      <c r="AN251" s="389">
        <f t="shared" si="56"/>
        <v>0</v>
      </c>
      <c r="AO251" s="389">
        <f t="shared" si="56"/>
        <v>0</v>
      </c>
      <c r="AP251" s="389">
        <f t="shared" si="56"/>
        <v>0</v>
      </c>
      <c r="AQ251" s="389">
        <f t="shared" si="56"/>
        <v>0</v>
      </c>
      <c r="AR251" s="389">
        <f t="shared" si="56"/>
        <v>0</v>
      </c>
    </row>
    <row r="252" spans="1:44" x14ac:dyDescent="0.2">
      <c r="A252" s="76">
        <v>13</v>
      </c>
      <c r="B252" s="367">
        <f t="shared" si="52"/>
        <v>13</v>
      </c>
      <c r="C252" s="367" t="str">
        <f t="shared" si="52"/>
        <v xml:space="preserve">Venituri din alte activitati </v>
      </c>
      <c r="D252" s="373">
        <f t="shared" si="53"/>
        <v>0</v>
      </c>
      <c r="E252" s="389">
        <f t="shared" si="54"/>
        <v>0</v>
      </c>
      <c r="F252" s="389">
        <f t="shared" si="56"/>
        <v>0</v>
      </c>
      <c r="G252" s="389">
        <f t="shared" si="56"/>
        <v>0</v>
      </c>
      <c r="H252" s="389">
        <f t="shared" si="56"/>
        <v>0</v>
      </c>
      <c r="I252" s="389">
        <f t="shared" si="56"/>
        <v>0</v>
      </c>
      <c r="J252" s="389">
        <f t="shared" si="56"/>
        <v>0</v>
      </c>
      <c r="K252" s="389">
        <f t="shared" si="56"/>
        <v>0</v>
      </c>
      <c r="L252" s="389">
        <f t="shared" si="56"/>
        <v>0</v>
      </c>
      <c r="M252" s="389">
        <f t="shared" si="56"/>
        <v>0</v>
      </c>
      <c r="N252" s="389">
        <f t="shared" si="56"/>
        <v>0</v>
      </c>
      <c r="O252" s="389">
        <f t="shared" si="56"/>
        <v>0</v>
      </c>
      <c r="P252" s="389">
        <f t="shared" si="56"/>
        <v>0</v>
      </c>
      <c r="Q252" s="389">
        <f t="shared" si="56"/>
        <v>0</v>
      </c>
      <c r="R252" s="389">
        <f t="shared" si="56"/>
        <v>0</v>
      </c>
      <c r="S252" s="389">
        <f t="shared" si="56"/>
        <v>0</v>
      </c>
      <c r="T252" s="389">
        <f t="shared" si="56"/>
        <v>0</v>
      </c>
      <c r="U252" s="389">
        <f t="shared" si="56"/>
        <v>0</v>
      </c>
      <c r="V252" s="389">
        <f t="shared" si="56"/>
        <v>0</v>
      </c>
      <c r="W252" s="389">
        <f t="shared" si="56"/>
        <v>0</v>
      </c>
      <c r="X252" s="389">
        <f t="shared" si="56"/>
        <v>0</v>
      </c>
      <c r="Y252" s="389">
        <f t="shared" si="56"/>
        <v>0</v>
      </c>
      <c r="Z252" s="389">
        <f t="shared" si="56"/>
        <v>0</v>
      </c>
      <c r="AA252" s="389">
        <f t="shared" si="56"/>
        <v>0</v>
      </c>
      <c r="AB252" s="389">
        <f t="shared" si="56"/>
        <v>0</v>
      </c>
      <c r="AC252" s="389">
        <f t="shared" si="56"/>
        <v>0</v>
      </c>
      <c r="AD252" s="389">
        <f t="shared" si="56"/>
        <v>0</v>
      </c>
      <c r="AE252" s="389">
        <f t="shared" si="56"/>
        <v>0</v>
      </c>
      <c r="AF252" s="389">
        <f t="shared" si="56"/>
        <v>0</v>
      </c>
      <c r="AG252" s="389">
        <f t="shared" si="56"/>
        <v>0</v>
      </c>
      <c r="AH252" s="389">
        <f t="shared" si="56"/>
        <v>0</v>
      </c>
      <c r="AI252" s="389">
        <f t="shared" si="56"/>
        <v>0</v>
      </c>
      <c r="AJ252" s="389">
        <f t="shared" si="56"/>
        <v>0</v>
      </c>
      <c r="AK252" s="389">
        <f t="shared" si="56"/>
        <v>0</v>
      </c>
      <c r="AL252" s="389">
        <f t="shared" si="56"/>
        <v>0</v>
      </c>
      <c r="AM252" s="389">
        <f t="shared" si="56"/>
        <v>0</v>
      </c>
      <c r="AN252" s="389">
        <f t="shared" si="56"/>
        <v>0</v>
      </c>
      <c r="AO252" s="389">
        <f t="shared" si="56"/>
        <v>0</v>
      </c>
      <c r="AP252" s="389">
        <f t="shared" si="56"/>
        <v>0</v>
      </c>
      <c r="AQ252" s="389">
        <f t="shared" si="56"/>
        <v>0</v>
      </c>
      <c r="AR252" s="389">
        <f t="shared" si="56"/>
        <v>0</v>
      </c>
    </row>
    <row r="253" spans="1:44" x14ac:dyDescent="0.2">
      <c r="A253" s="76">
        <v>14</v>
      </c>
      <c r="B253" s="367">
        <f t="shared" si="52"/>
        <v>14</v>
      </c>
      <c r="C253" s="367" t="str">
        <f t="shared" si="52"/>
        <v xml:space="preserve">Alte venituri din exploatare </v>
      </c>
      <c r="D253" s="373">
        <f t="shared" si="53"/>
        <v>0</v>
      </c>
      <c r="E253" s="389">
        <f t="shared" si="54"/>
        <v>0</v>
      </c>
      <c r="F253" s="389">
        <f t="shared" si="56"/>
        <v>0</v>
      </c>
      <c r="G253" s="389">
        <f t="shared" si="56"/>
        <v>0</v>
      </c>
      <c r="H253" s="389">
        <f t="shared" si="56"/>
        <v>0</v>
      </c>
      <c r="I253" s="389">
        <f t="shared" si="56"/>
        <v>0</v>
      </c>
      <c r="J253" s="389">
        <f t="shared" si="56"/>
        <v>0</v>
      </c>
      <c r="K253" s="389">
        <f t="shared" si="56"/>
        <v>0</v>
      </c>
      <c r="L253" s="389">
        <f t="shared" si="56"/>
        <v>0</v>
      </c>
      <c r="M253" s="389">
        <f t="shared" si="56"/>
        <v>0</v>
      </c>
      <c r="N253" s="389">
        <f t="shared" si="56"/>
        <v>0</v>
      </c>
      <c r="O253" s="389">
        <f t="shared" si="56"/>
        <v>0</v>
      </c>
      <c r="P253" s="389">
        <f t="shared" si="56"/>
        <v>0</v>
      </c>
      <c r="Q253" s="389">
        <f t="shared" si="56"/>
        <v>0</v>
      </c>
      <c r="R253" s="389">
        <f t="shared" si="56"/>
        <v>0</v>
      </c>
      <c r="S253" s="389">
        <f t="shared" si="56"/>
        <v>0</v>
      </c>
      <c r="T253" s="389">
        <f t="shared" si="56"/>
        <v>0</v>
      </c>
      <c r="U253" s="389">
        <f t="shared" si="56"/>
        <v>0</v>
      </c>
      <c r="V253" s="389">
        <f t="shared" si="56"/>
        <v>0</v>
      </c>
      <c r="W253" s="389">
        <f t="shared" si="56"/>
        <v>0</v>
      </c>
      <c r="X253" s="389">
        <f t="shared" si="56"/>
        <v>0</v>
      </c>
      <c r="Y253" s="389">
        <f t="shared" si="56"/>
        <v>0</v>
      </c>
      <c r="Z253" s="389">
        <f t="shared" si="56"/>
        <v>0</v>
      </c>
      <c r="AA253" s="389">
        <f t="shared" si="56"/>
        <v>0</v>
      </c>
      <c r="AB253" s="389">
        <f t="shared" si="56"/>
        <v>0</v>
      </c>
      <c r="AC253" s="389">
        <f t="shared" si="56"/>
        <v>0</v>
      </c>
      <c r="AD253" s="389">
        <f t="shared" si="56"/>
        <v>0</v>
      </c>
      <c r="AE253" s="389">
        <f t="shared" si="56"/>
        <v>0</v>
      </c>
      <c r="AF253" s="389">
        <f t="shared" si="56"/>
        <v>0</v>
      </c>
      <c r="AG253" s="389">
        <f t="shared" si="56"/>
        <v>0</v>
      </c>
      <c r="AH253" s="389">
        <f t="shared" si="56"/>
        <v>0</v>
      </c>
      <c r="AI253" s="389">
        <f t="shared" si="56"/>
        <v>0</v>
      </c>
      <c r="AJ253" s="389">
        <f t="shared" si="56"/>
        <v>0</v>
      </c>
      <c r="AK253" s="389">
        <f t="shared" si="56"/>
        <v>0</v>
      </c>
      <c r="AL253" s="389">
        <f t="shared" si="56"/>
        <v>0</v>
      </c>
      <c r="AM253" s="389">
        <f t="shared" si="56"/>
        <v>0</v>
      </c>
      <c r="AN253" s="389">
        <f t="shared" si="56"/>
        <v>0</v>
      </c>
      <c r="AO253" s="389">
        <f t="shared" si="56"/>
        <v>0</v>
      </c>
      <c r="AP253" s="389">
        <f t="shared" ref="AP253:AR253" si="57">AP120-AP22</f>
        <v>0</v>
      </c>
      <c r="AQ253" s="389">
        <f t="shared" si="57"/>
        <v>0</v>
      </c>
      <c r="AR253" s="389">
        <f t="shared" si="57"/>
        <v>0</v>
      </c>
    </row>
    <row r="254" spans="1:44" x14ac:dyDescent="0.2">
      <c r="A254" s="76">
        <v>15</v>
      </c>
      <c r="B254" s="367">
        <f t="shared" si="52"/>
        <v>15</v>
      </c>
      <c r="C254" s="367" t="str">
        <f t="shared" si="52"/>
        <v>Venituri din studii și cercetări</v>
      </c>
      <c r="D254" s="373">
        <f t="shared" si="53"/>
        <v>0</v>
      </c>
      <c r="E254" s="389">
        <f t="shared" si="54"/>
        <v>0</v>
      </c>
      <c r="F254" s="389">
        <f t="shared" si="54"/>
        <v>0</v>
      </c>
      <c r="G254" s="389">
        <f t="shared" si="54"/>
        <v>0</v>
      </c>
      <c r="H254" s="389">
        <f t="shared" si="54"/>
        <v>0</v>
      </c>
      <c r="I254" s="389">
        <f t="shared" si="54"/>
        <v>0</v>
      </c>
      <c r="J254" s="389">
        <f t="shared" si="54"/>
        <v>0</v>
      </c>
      <c r="K254" s="389">
        <f t="shared" si="54"/>
        <v>0</v>
      </c>
      <c r="L254" s="389">
        <f t="shared" si="54"/>
        <v>0</v>
      </c>
      <c r="M254" s="389">
        <f t="shared" si="54"/>
        <v>0</v>
      </c>
      <c r="N254" s="389">
        <f t="shared" si="54"/>
        <v>0</v>
      </c>
      <c r="O254" s="389">
        <f t="shared" si="54"/>
        <v>0</v>
      </c>
      <c r="P254" s="389">
        <f t="shared" si="54"/>
        <v>0</v>
      </c>
      <c r="Q254" s="389">
        <f t="shared" si="54"/>
        <v>0</v>
      </c>
      <c r="R254" s="389">
        <f t="shared" si="54"/>
        <v>0</v>
      </c>
      <c r="S254" s="389">
        <f t="shared" si="54"/>
        <v>0</v>
      </c>
      <c r="T254" s="389">
        <f t="shared" si="54"/>
        <v>0</v>
      </c>
      <c r="U254" s="389">
        <f t="shared" ref="F254:AR260" si="58">U121-U23</f>
        <v>0</v>
      </c>
      <c r="V254" s="389">
        <f t="shared" si="58"/>
        <v>0</v>
      </c>
      <c r="W254" s="389">
        <f t="shared" si="58"/>
        <v>0</v>
      </c>
      <c r="X254" s="389">
        <f t="shared" si="58"/>
        <v>0</v>
      </c>
      <c r="Y254" s="389">
        <f t="shared" si="58"/>
        <v>0</v>
      </c>
      <c r="Z254" s="389">
        <f t="shared" si="58"/>
        <v>0</v>
      </c>
      <c r="AA254" s="389">
        <f t="shared" si="58"/>
        <v>0</v>
      </c>
      <c r="AB254" s="389">
        <f t="shared" si="58"/>
        <v>0</v>
      </c>
      <c r="AC254" s="389">
        <f t="shared" si="58"/>
        <v>0</v>
      </c>
      <c r="AD254" s="389">
        <f t="shared" si="58"/>
        <v>0</v>
      </c>
      <c r="AE254" s="389">
        <f t="shared" si="58"/>
        <v>0</v>
      </c>
      <c r="AF254" s="389">
        <f t="shared" si="58"/>
        <v>0</v>
      </c>
      <c r="AG254" s="389">
        <f t="shared" si="58"/>
        <v>0</v>
      </c>
      <c r="AH254" s="389">
        <f t="shared" si="58"/>
        <v>0</v>
      </c>
      <c r="AI254" s="389">
        <f t="shared" si="58"/>
        <v>0</v>
      </c>
      <c r="AJ254" s="389">
        <f t="shared" si="58"/>
        <v>0</v>
      </c>
      <c r="AK254" s="389">
        <f t="shared" si="58"/>
        <v>0</v>
      </c>
      <c r="AL254" s="389">
        <f t="shared" si="58"/>
        <v>0</v>
      </c>
      <c r="AM254" s="389">
        <f t="shared" si="58"/>
        <v>0</v>
      </c>
      <c r="AN254" s="389">
        <f t="shared" si="58"/>
        <v>0</v>
      </c>
      <c r="AO254" s="389">
        <f t="shared" si="58"/>
        <v>0</v>
      </c>
      <c r="AP254" s="389">
        <f t="shared" si="58"/>
        <v>0</v>
      </c>
      <c r="AQ254" s="389">
        <f t="shared" si="58"/>
        <v>0</v>
      </c>
      <c r="AR254" s="389">
        <f t="shared" si="58"/>
        <v>0</v>
      </c>
    </row>
    <row r="255" spans="1:44" ht="22.5" x14ac:dyDescent="0.2">
      <c r="A255" s="76">
        <v>16</v>
      </c>
      <c r="B255" s="367">
        <f t="shared" si="52"/>
        <v>16</v>
      </c>
      <c r="C255" s="367" t="str">
        <f t="shared" si="52"/>
        <v xml:space="preserve">Alte venituri obtinute prin valorificarea activitatii </v>
      </c>
      <c r="D255" s="373">
        <f t="shared" si="53"/>
        <v>0</v>
      </c>
      <c r="E255" s="389">
        <f t="shared" si="54"/>
        <v>0</v>
      </c>
      <c r="F255" s="389">
        <f t="shared" si="58"/>
        <v>0</v>
      </c>
      <c r="G255" s="389">
        <f t="shared" si="58"/>
        <v>0</v>
      </c>
      <c r="H255" s="389">
        <f t="shared" si="58"/>
        <v>0</v>
      </c>
      <c r="I255" s="389">
        <f t="shared" si="58"/>
        <v>0</v>
      </c>
      <c r="J255" s="389">
        <f t="shared" si="58"/>
        <v>0</v>
      </c>
      <c r="K255" s="389">
        <f t="shared" si="58"/>
        <v>0</v>
      </c>
      <c r="L255" s="389">
        <f t="shared" si="58"/>
        <v>0</v>
      </c>
      <c r="M255" s="389">
        <f t="shared" si="58"/>
        <v>0</v>
      </c>
      <c r="N255" s="389">
        <f t="shared" si="58"/>
        <v>0</v>
      </c>
      <c r="O255" s="389">
        <f t="shared" si="58"/>
        <v>0</v>
      </c>
      <c r="P255" s="389">
        <f t="shared" si="58"/>
        <v>0</v>
      </c>
      <c r="Q255" s="389">
        <f t="shared" si="58"/>
        <v>0</v>
      </c>
      <c r="R255" s="389">
        <f t="shared" si="58"/>
        <v>0</v>
      </c>
      <c r="S255" s="389">
        <f t="shared" si="58"/>
        <v>0</v>
      </c>
      <c r="T255" s="389">
        <f t="shared" si="58"/>
        <v>0</v>
      </c>
      <c r="U255" s="389">
        <f t="shared" si="58"/>
        <v>0</v>
      </c>
      <c r="V255" s="389">
        <f t="shared" si="58"/>
        <v>0</v>
      </c>
      <c r="W255" s="389">
        <f t="shared" si="58"/>
        <v>0</v>
      </c>
      <c r="X255" s="389">
        <f t="shared" si="58"/>
        <v>0</v>
      </c>
      <c r="Y255" s="389">
        <f t="shared" si="58"/>
        <v>0</v>
      </c>
      <c r="Z255" s="389">
        <f t="shared" si="58"/>
        <v>0</v>
      </c>
      <c r="AA255" s="389">
        <f t="shared" si="58"/>
        <v>0</v>
      </c>
      <c r="AB255" s="389">
        <f t="shared" si="58"/>
        <v>0</v>
      </c>
      <c r="AC255" s="389">
        <f t="shared" si="58"/>
        <v>0</v>
      </c>
      <c r="AD255" s="389">
        <f t="shared" si="58"/>
        <v>0</v>
      </c>
      <c r="AE255" s="389">
        <f t="shared" si="58"/>
        <v>0</v>
      </c>
      <c r="AF255" s="389">
        <f t="shared" si="58"/>
        <v>0</v>
      </c>
      <c r="AG255" s="389">
        <f t="shared" si="58"/>
        <v>0</v>
      </c>
      <c r="AH255" s="389">
        <f t="shared" si="58"/>
        <v>0</v>
      </c>
      <c r="AI255" s="389">
        <f t="shared" si="58"/>
        <v>0</v>
      </c>
      <c r="AJ255" s="389">
        <f t="shared" si="58"/>
        <v>0</v>
      </c>
      <c r="AK255" s="389">
        <f t="shared" si="58"/>
        <v>0</v>
      </c>
      <c r="AL255" s="389">
        <f t="shared" si="58"/>
        <v>0</v>
      </c>
      <c r="AM255" s="389">
        <f t="shared" si="58"/>
        <v>0</v>
      </c>
      <c r="AN255" s="389">
        <f t="shared" si="58"/>
        <v>0</v>
      </c>
      <c r="AO255" s="389">
        <f t="shared" si="58"/>
        <v>0</v>
      </c>
      <c r="AP255" s="389">
        <f t="shared" si="58"/>
        <v>0</v>
      </c>
      <c r="AQ255" s="389">
        <f t="shared" si="58"/>
        <v>0</v>
      </c>
      <c r="AR255" s="389">
        <f t="shared" si="58"/>
        <v>0</v>
      </c>
    </row>
    <row r="256" spans="1:44" x14ac:dyDescent="0.2">
      <c r="A256" s="76">
        <v>17</v>
      </c>
      <c r="B256" s="367">
        <f t="shared" si="52"/>
        <v>17</v>
      </c>
      <c r="C256" s="367" t="str">
        <f t="shared" si="52"/>
        <v xml:space="preserve">Venituri din vanzari produse </v>
      </c>
      <c r="D256" s="373">
        <f t="shared" si="53"/>
        <v>0</v>
      </c>
      <c r="E256" s="389">
        <f t="shared" si="54"/>
        <v>0</v>
      </c>
      <c r="F256" s="389">
        <f t="shared" si="58"/>
        <v>0</v>
      </c>
      <c r="G256" s="389">
        <f t="shared" si="58"/>
        <v>0</v>
      </c>
      <c r="H256" s="389">
        <f t="shared" si="58"/>
        <v>0</v>
      </c>
      <c r="I256" s="389">
        <f t="shared" si="58"/>
        <v>0</v>
      </c>
      <c r="J256" s="389">
        <f t="shared" si="58"/>
        <v>0</v>
      </c>
      <c r="K256" s="389">
        <f t="shared" si="58"/>
        <v>0</v>
      </c>
      <c r="L256" s="389">
        <f t="shared" si="58"/>
        <v>0</v>
      </c>
      <c r="M256" s="389">
        <f t="shared" si="58"/>
        <v>0</v>
      </c>
      <c r="N256" s="389">
        <f t="shared" si="58"/>
        <v>0</v>
      </c>
      <c r="O256" s="389">
        <f t="shared" si="58"/>
        <v>0</v>
      </c>
      <c r="P256" s="389">
        <f t="shared" si="58"/>
        <v>0</v>
      </c>
      <c r="Q256" s="389">
        <f t="shared" si="58"/>
        <v>0</v>
      </c>
      <c r="R256" s="389">
        <f t="shared" si="58"/>
        <v>0</v>
      </c>
      <c r="S256" s="389">
        <f t="shared" si="58"/>
        <v>0</v>
      </c>
      <c r="T256" s="389">
        <f t="shared" si="58"/>
        <v>0</v>
      </c>
      <c r="U256" s="389">
        <f t="shared" si="58"/>
        <v>0</v>
      </c>
      <c r="V256" s="389">
        <f t="shared" si="58"/>
        <v>0</v>
      </c>
      <c r="W256" s="389">
        <f t="shared" si="58"/>
        <v>0</v>
      </c>
      <c r="X256" s="389">
        <f t="shared" si="58"/>
        <v>0</v>
      </c>
      <c r="Y256" s="389">
        <f t="shared" si="58"/>
        <v>0</v>
      </c>
      <c r="Z256" s="389">
        <f t="shared" si="58"/>
        <v>0</v>
      </c>
      <c r="AA256" s="389">
        <f t="shared" si="58"/>
        <v>0</v>
      </c>
      <c r="AB256" s="389">
        <f t="shared" si="58"/>
        <v>0</v>
      </c>
      <c r="AC256" s="389">
        <f t="shared" si="58"/>
        <v>0</v>
      </c>
      <c r="AD256" s="389">
        <f t="shared" si="58"/>
        <v>0</v>
      </c>
      <c r="AE256" s="389">
        <f t="shared" si="58"/>
        <v>0</v>
      </c>
      <c r="AF256" s="389">
        <f t="shared" si="58"/>
        <v>0</v>
      </c>
      <c r="AG256" s="389">
        <f t="shared" si="58"/>
        <v>0</v>
      </c>
      <c r="AH256" s="389">
        <f t="shared" si="58"/>
        <v>0</v>
      </c>
      <c r="AI256" s="389">
        <f t="shared" si="58"/>
        <v>0</v>
      </c>
      <c r="AJ256" s="389">
        <f t="shared" si="58"/>
        <v>0</v>
      </c>
      <c r="AK256" s="389">
        <f t="shared" si="58"/>
        <v>0</v>
      </c>
      <c r="AL256" s="389">
        <f t="shared" si="58"/>
        <v>0</v>
      </c>
      <c r="AM256" s="389">
        <f t="shared" si="58"/>
        <v>0</v>
      </c>
      <c r="AN256" s="389">
        <f t="shared" si="58"/>
        <v>0</v>
      </c>
      <c r="AO256" s="389">
        <f t="shared" si="58"/>
        <v>0</v>
      </c>
      <c r="AP256" s="389">
        <f t="shared" si="58"/>
        <v>0</v>
      </c>
      <c r="AQ256" s="389">
        <f t="shared" si="58"/>
        <v>0</v>
      </c>
      <c r="AR256" s="389">
        <f t="shared" si="58"/>
        <v>0</v>
      </c>
    </row>
    <row r="257" spans="1:44" x14ac:dyDescent="0.2">
      <c r="A257" s="76">
        <v>18</v>
      </c>
      <c r="B257" s="367">
        <f t="shared" ref="B257:C272" si="59">B26</f>
        <v>18</v>
      </c>
      <c r="C257" s="367" t="str">
        <f t="shared" si="59"/>
        <v xml:space="preserve">Venituri din prestari servicii </v>
      </c>
      <c r="D257" s="373">
        <f t="shared" si="53"/>
        <v>0</v>
      </c>
      <c r="E257" s="389">
        <f t="shared" ref="E257:T272" si="60">E124-E26</f>
        <v>0</v>
      </c>
      <c r="F257" s="389">
        <f t="shared" si="58"/>
        <v>0</v>
      </c>
      <c r="G257" s="389">
        <f t="shared" si="58"/>
        <v>0</v>
      </c>
      <c r="H257" s="389">
        <f t="shared" si="58"/>
        <v>0</v>
      </c>
      <c r="I257" s="389">
        <f t="shared" si="58"/>
        <v>0</v>
      </c>
      <c r="J257" s="389">
        <f t="shared" si="58"/>
        <v>0</v>
      </c>
      <c r="K257" s="389">
        <f t="shared" si="58"/>
        <v>0</v>
      </c>
      <c r="L257" s="389">
        <f t="shared" si="58"/>
        <v>0</v>
      </c>
      <c r="M257" s="389">
        <f t="shared" si="58"/>
        <v>0</v>
      </c>
      <c r="N257" s="389">
        <f t="shared" si="58"/>
        <v>0</v>
      </c>
      <c r="O257" s="389">
        <f t="shared" si="58"/>
        <v>0</v>
      </c>
      <c r="P257" s="389">
        <f t="shared" si="58"/>
        <v>0</v>
      </c>
      <c r="Q257" s="389">
        <f t="shared" si="58"/>
        <v>0</v>
      </c>
      <c r="R257" s="389">
        <f t="shared" si="58"/>
        <v>0</v>
      </c>
      <c r="S257" s="389">
        <f t="shared" si="58"/>
        <v>0</v>
      </c>
      <c r="T257" s="389">
        <f t="shared" si="58"/>
        <v>0</v>
      </c>
      <c r="U257" s="389">
        <f t="shared" si="58"/>
        <v>0</v>
      </c>
      <c r="V257" s="389">
        <f t="shared" si="58"/>
        <v>0</v>
      </c>
      <c r="W257" s="389">
        <f t="shared" si="58"/>
        <v>0</v>
      </c>
      <c r="X257" s="389">
        <f t="shared" si="58"/>
        <v>0</v>
      </c>
      <c r="Y257" s="389">
        <f t="shared" si="58"/>
        <v>0</v>
      </c>
      <c r="Z257" s="389">
        <f t="shared" si="58"/>
        <v>0</v>
      </c>
      <c r="AA257" s="389">
        <f t="shared" si="58"/>
        <v>0</v>
      </c>
      <c r="AB257" s="389">
        <f t="shared" si="58"/>
        <v>0</v>
      </c>
      <c r="AC257" s="389">
        <f t="shared" si="58"/>
        <v>0</v>
      </c>
      <c r="AD257" s="389">
        <f t="shared" si="58"/>
        <v>0</v>
      </c>
      <c r="AE257" s="389">
        <f t="shared" si="58"/>
        <v>0</v>
      </c>
      <c r="AF257" s="389">
        <f t="shared" si="58"/>
        <v>0</v>
      </c>
      <c r="AG257" s="389">
        <f t="shared" si="58"/>
        <v>0</v>
      </c>
      <c r="AH257" s="389">
        <f t="shared" si="58"/>
        <v>0</v>
      </c>
      <c r="AI257" s="389">
        <f t="shared" si="58"/>
        <v>0</v>
      </c>
      <c r="AJ257" s="389">
        <f t="shared" si="58"/>
        <v>0</v>
      </c>
      <c r="AK257" s="389">
        <f t="shared" si="58"/>
        <v>0</v>
      </c>
      <c r="AL257" s="389">
        <f t="shared" si="58"/>
        <v>0</v>
      </c>
      <c r="AM257" s="389">
        <f t="shared" si="58"/>
        <v>0</v>
      </c>
      <c r="AN257" s="389">
        <f t="shared" si="58"/>
        <v>0</v>
      </c>
      <c r="AO257" s="389">
        <f t="shared" si="58"/>
        <v>0</v>
      </c>
      <c r="AP257" s="389">
        <f t="shared" si="58"/>
        <v>0</v>
      </c>
      <c r="AQ257" s="389">
        <f t="shared" si="58"/>
        <v>0</v>
      </c>
      <c r="AR257" s="389">
        <f t="shared" si="58"/>
        <v>0</v>
      </c>
    </row>
    <row r="258" spans="1:44" x14ac:dyDescent="0.2">
      <c r="A258" s="76">
        <v>19</v>
      </c>
      <c r="B258" s="367">
        <f t="shared" si="59"/>
        <v>19</v>
      </c>
      <c r="C258" s="367" t="str">
        <f t="shared" si="59"/>
        <v xml:space="preserve">Venituri din vanzari marfuri </v>
      </c>
      <c r="D258" s="373">
        <f t="shared" si="53"/>
        <v>0</v>
      </c>
      <c r="E258" s="389">
        <f t="shared" si="60"/>
        <v>0</v>
      </c>
      <c r="F258" s="389">
        <f t="shared" si="58"/>
        <v>0</v>
      </c>
      <c r="G258" s="389">
        <f t="shared" si="58"/>
        <v>0</v>
      </c>
      <c r="H258" s="389">
        <f t="shared" si="58"/>
        <v>0</v>
      </c>
      <c r="I258" s="389">
        <f t="shared" si="58"/>
        <v>0</v>
      </c>
      <c r="J258" s="389">
        <f t="shared" si="58"/>
        <v>0</v>
      </c>
      <c r="K258" s="389">
        <f t="shared" si="58"/>
        <v>0</v>
      </c>
      <c r="L258" s="389">
        <f t="shared" si="58"/>
        <v>0</v>
      </c>
      <c r="M258" s="389">
        <f t="shared" si="58"/>
        <v>0</v>
      </c>
      <c r="N258" s="389">
        <f t="shared" si="58"/>
        <v>0</v>
      </c>
      <c r="O258" s="389">
        <f t="shared" si="58"/>
        <v>0</v>
      </c>
      <c r="P258" s="389">
        <f t="shared" si="58"/>
        <v>0</v>
      </c>
      <c r="Q258" s="389">
        <f t="shared" si="58"/>
        <v>0</v>
      </c>
      <c r="R258" s="389">
        <f t="shared" si="58"/>
        <v>0</v>
      </c>
      <c r="S258" s="389">
        <f t="shared" si="58"/>
        <v>0</v>
      </c>
      <c r="T258" s="389">
        <f t="shared" si="58"/>
        <v>0</v>
      </c>
      <c r="U258" s="389">
        <f t="shared" si="58"/>
        <v>0</v>
      </c>
      <c r="V258" s="389">
        <f t="shared" si="58"/>
        <v>0</v>
      </c>
      <c r="W258" s="389">
        <f t="shared" si="58"/>
        <v>0</v>
      </c>
      <c r="X258" s="389">
        <f t="shared" si="58"/>
        <v>0</v>
      </c>
      <c r="Y258" s="389">
        <f t="shared" si="58"/>
        <v>0</v>
      </c>
      <c r="Z258" s="389">
        <f t="shared" si="58"/>
        <v>0</v>
      </c>
      <c r="AA258" s="389">
        <f t="shared" si="58"/>
        <v>0</v>
      </c>
      <c r="AB258" s="389">
        <f t="shared" si="58"/>
        <v>0</v>
      </c>
      <c r="AC258" s="389">
        <f t="shared" si="58"/>
        <v>0</v>
      </c>
      <c r="AD258" s="389">
        <f t="shared" si="58"/>
        <v>0</v>
      </c>
      <c r="AE258" s="389">
        <f t="shared" si="58"/>
        <v>0</v>
      </c>
      <c r="AF258" s="389">
        <f t="shared" si="58"/>
        <v>0</v>
      </c>
      <c r="AG258" s="389">
        <f t="shared" si="58"/>
        <v>0</v>
      </c>
      <c r="AH258" s="389">
        <f t="shared" si="58"/>
        <v>0</v>
      </c>
      <c r="AI258" s="389">
        <f t="shared" si="58"/>
        <v>0</v>
      </c>
      <c r="AJ258" s="389">
        <f t="shared" si="58"/>
        <v>0</v>
      </c>
      <c r="AK258" s="389">
        <f t="shared" si="58"/>
        <v>0</v>
      </c>
      <c r="AL258" s="389">
        <f t="shared" si="58"/>
        <v>0</v>
      </c>
      <c r="AM258" s="389">
        <f t="shared" si="58"/>
        <v>0</v>
      </c>
      <c r="AN258" s="389">
        <f t="shared" si="58"/>
        <v>0</v>
      </c>
      <c r="AO258" s="389">
        <f t="shared" si="58"/>
        <v>0</v>
      </c>
      <c r="AP258" s="389">
        <f t="shared" si="58"/>
        <v>0</v>
      </c>
      <c r="AQ258" s="389">
        <f t="shared" si="58"/>
        <v>0</v>
      </c>
      <c r="AR258" s="389">
        <f t="shared" si="58"/>
        <v>0</v>
      </c>
    </row>
    <row r="259" spans="1:44" s="426" customFormat="1" ht="37.15" customHeight="1" x14ac:dyDescent="0.2">
      <c r="A259" s="426">
        <v>20</v>
      </c>
      <c r="B259" s="369">
        <f t="shared" si="59"/>
        <v>20</v>
      </c>
      <c r="C259" s="369" t="str">
        <f t="shared" si="59"/>
        <v>Venituri din alocatii bugetare pentru intretinerea curenta (funcționarea și întreținerea curentă)</v>
      </c>
      <c r="D259" s="373">
        <f t="shared" si="53"/>
        <v>0</v>
      </c>
      <c r="E259" s="385">
        <f t="shared" si="60"/>
        <v>0</v>
      </c>
      <c r="F259" s="385">
        <f t="shared" si="58"/>
        <v>0</v>
      </c>
      <c r="G259" s="385">
        <f t="shared" si="58"/>
        <v>0</v>
      </c>
      <c r="H259" s="385">
        <f t="shared" si="58"/>
        <v>0</v>
      </c>
      <c r="I259" s="385">
        <f t="shared" si="58"/>
        <v>0</v>
      </c>
      <c r="J259" s="385">
        <f t="shared" si="58"/>
        <v>0</v>
      </c>
      <c r="K259" s="385">
        <f t="shared" si="58"/>
        <v>0</v>
      </c>
      <c r="L259" s="385">
        <f t="shared" si="58"/>
        <v>0</v>
      </c>
      <c r="M259" s="385">
        <f t="shared" si="58"/>
        <v>0</v>
      </c>
      <c r="N259" s="385">
        <f t="shared" si="58"/>
        <v>0</v>
      </c>
      <c r="O259" s="385">
        <f t="shared" si="58"/>
        <v>0</v>
      </c>
      <c r="P259" s="385">
        <f t="shared" si="58"/>
        <v>0</v>
      </c>
      <c r="Q259" s="385">
        <f t="shared" si="58"/>
        <v>0</v>
      </c>
      <c r="R259" s="385">
        <f t="shared" si="58"/>
        <v>0</v>
      </c>
      <c r="S259" s="385">
        <f t="shared" si="58"/>
        <v>0</v>
      </c>
      <c r="T259" s="385">
        <f t="shared" si="58"/>
        <v>0</v>
      </c>
      <c r="U259" s="385">
        <f t="shared" si="58"/>
        <v>0</v>
      </c>
      <c r="V259" s="385">
        <f t="shared" si="58"/>
        <v>0</v>
      </c>
      <c r="W259" s="385">
        <f t="shared" si="58"/>
        <v>0</v>
      </c>
      <c r="X259" s="385">
        <f t="shared" si="58"/>
        <v>0</v>
      </c>
      <c r="Y259" s="385">
        <f t="shared" si="58"/>
        <v>0</v>
      </c>
      <c r="Z259" s="385">
        <f t="shared" si="58"/>
        <v>0</v>
      </c>
      <c r="AA259" s="385">
        <f t="shared" si="58"/>
        <v>0</v>
      </c>
      <c r="AB259" s="385">
        <f t="shared" si="58"/>
        <v>0</v>
      </c>
      <c r="AC259" s="385">
        <f t="shared" si="58"/>
        <v>0</v>
      </c>
      <c r="AD259" s="385">
        <f t="shared" si="58"/>
        <v>0</v>
      </c>
      <c r="AE259" s="385">
        <f t="shared" si="58"/>
        <v>0</v>
      </c>
      <c r="AF259" s="385">
        <f t="shared" si="58"/>
        <v>0</v>
      </c>
      <c r="AG259" s="385">
        <f t="shared" si="58"/>
        <v>0</v>
      </c>
      <c r="AH259" s="385">
        <f t="shared" si="58"/>
        <v>0</v>
      </c>
      <c r="AI259" s="385">
        <f t="shared" si="58"/>
        <v>0</v>
      </c>
      <c r="AJ259" s="385">
        <f t="shared" si="58"/>
        <v>0</v>
      </c>
      <c r="AK259" s="385">
        <f t="shared" si="58"/>
        <v>0</v>
      </c>
      <c r="AL259" s="385">
        <f t="shared" si="58"/>
        <v>0</v>
      </c>
      <c r="AM259" s="385">
        <f t="shared" si="58"/>
        <v>0</v>
      </c>
      <c r="AN259" s="385">
        <f t="shared" si="58"/>
        <v>0</v>
      </c>
      <c r="AO259" s="385">
        <f t="shared" si="58"/>
        <v>0</v>
      </c>
      <c r="AP259" s="385">
        <f t="shared" si="58"/>
        <v>0</v>
      </c>
      <c r="AQ259" s="385">
        <f t="shared" si="58"/>
        <v>0</v>
      </c>
      <c r="AR259" s="385">
        <f t="shared" si="58"/>
        <v>0</v>
      </c>
    </row>
    <row r="260" spans="1:44" s="426" customFormat="1" ht="37.15" customHeight="1" x14ac:dyDescent="0.2">
      <c r="A260" s="426">
        <v>21</v>
      </c>
      <c r="B260" s="369">
        <f t="shared" si="59"/>
        <v>21</v>
      </c>
      <c r="C260" s="369" t="str">
        <f t="shared" si="59"/>
        <v>Venituri din alocatii bugetare pentru reparatii capitale</v>
      </c>
      <c r="D260" s="373">
        <f t="shared" si="53"/>
        <v>0</v>
      </c>
      <c r="E260" s="385">
        <f t="shared" si="60"/>
        <v>0</v>
      </c>
      <c r="F260" s="385">
        <f t="shared" si="58"/>
        <v>0</v>
      </c>
      <c r="G260" s="385">
        <f t="shared" si="58"/>
        <v>0</v>
      </c>
      <c r="H260" s="385">
        <f t="shared" si="58"/>
        <v>0</v>
      </c>
      <c r="I260" s="385">
        <f t="shared" si="58"/>
        <v>0</v>
      </c>
      <c r="J260" s="385">
        <f t="shared" si="58"/>
        <v>0</v>
      </c>
      <c r="K260" s="385">
        <f t="shared" si="58"/>
        <v>0</v>
      </c>
      <c r="L260" s="385">
        <f t="shared" si="58"/>
        <v>0</v>
      </c>
      <c r="M260" s="385">
        <f t="shared" si="58"/>
        <v>0</v>
      </c>
      <c r="N260" s="385">
        <f t="shared" si="58"/>
        <v>0</v>
      </c>
      <c r="O260" s="385">
        <f t="shared" si="58"/>
        <v>0</v>
      </c>
      <c r="P260" s="385">
        <f t="shared" si="58"/>
        <v>0</v>
      </c>
      <c r="Q260" s="385">
        <f t="shared" si="58"/>
        <v>0</v>
      </c>
      <c r="R260" s="385">
        <f t="shared" si="58"/>
        <v>0</v>
      </c>
      <c r="S260" s="385">
        <f t="shared" si="58"/>
        <v>0</v>
      </c>
      <c r="T260" s="385">
        <f t="shared" si="58"/>
        <v>0</v>
      </c>
      <c r="U260" s="385">
        <f t="shared" si="58"/>
        <v>0</v>
      </c>
      <c r="V260" s="385">
        <f t="shared" si="58"/>
        <v>0</v>
      </c>
      <c r="W260" s="385">
        <f t="shared" si="58"/>
        <v>0</v>
      </c>
      <c r="X260" s="385">
        <f t="shared" si="58"/>
        <v>0</v>
      </c>
      <c r="Y260" s="385">
        <f t="shared" si="58"/>
        <v>0</v>
      </c>
      <c r="Z260" s="385">
        <f t="shared" si="58"/>
        <v>0</v>
      </c>
      <c r="AA260" s="385">
        <f t="shared" si="58"/>
        <v>0</v>
      </c>
      <c r="AB260" s="385">
        <f t="shared" si="58"/>
        <v>0</v>
      </c>
      <c r="AC260" s="385">
        <f t="shared" si="58"/>
        <v>0</v>
      </c>
      <c r="AD260" s="385">
        <f t="shared" si="58"/>
        <v>0</v>
      </c>
      <c r="AE260" s="385">
        <f t="shared" si="58"/>
        <v>0</v>
      </c>
      <c r="AF260" s="385">
        <f t="shared" si="58"/>
        <v>0</v>
      </c>
      <c r="AG260" s="385">
        <f t="shared" si="58"/>
        <v>0</v>
      </c>
      <c r="AH260" s="385">
        <f t="shared" si="58"/>
        <v>0</v>
      </c>
      <c r="AI260" s="385">
        <f t="shared" si="58"/>
        <v>0</v>
      </c>
      <c r="AJ260" s="385">
        <f t="shared" si="58"/>
        <v>0</v>
      </c>
      <c r="AK260" s="385">
        <f t="shared" si="58"/>
        <v>0</v>
      </c>
      <c r="AL260" s="385">
        <f t="shared" si="58"/>
        <v>0</v>
      </c>
      <c r="AM260" s="385">
        <f t="shared" si="58"/>
        <v>0</v>
      </c>
      <c r="AN260" s="385">
        <f t="shared" si="58"/>
        <v>0</v>
      </c>
      <c r="AO260" s="385">
        <f t="shared" si="58"/>
        <v>0</v>
      </c>
      <c r="AP260" s="385">
        <f t="shared" ref="AP260:AR260" si="61">AP127-AP29</f>
        <v>0</v>
      </c>
      <c r="AQ260" s="385">
        <f t="shared" si="61"/>
        <v>0</v>
      </c>
      <c r="AR260" s="385">
        <f t="shared" si="61"/>
        <v>0</v>
      </c>
    </row>
    <row r="261" spans="1:44" ht="33.75" x14ac:dyDescent="0.2">
      <c r="A261" s="76">
        <v>22</v>
      </c>
      <c r="B261" s="367">
        <f t="shared" si="59"/>
        <v>22</v>
      </c>
      <c r="C261" s="432" t="str">
        <f t="shared" si="59"/>
        <v>Venituri din cotizaţiile membrilor şi contribuţiile băneşti sau în natură ale membrilor şi simpatizanţilor</v>
      </c>
      <c r="D261" s="373">
        <f t="shared" si="53"/>
        <v>0</v>
      </c>
      <c r="E261" s="389">
        <f t="shared" si="60"/>
        <v>0</v>
      </c>
      <c r="F261" s="389">
        <f t="shared" si="60"/>
        <v>0</v>
      </c>
      <c r="G261" s="389">
        <f t="shared" si="60"/>
        <v>0</v>
      </c>
      <c r="H261" s="389">
        <f t="shared" si="60"/>
        <v>0</v>
      </c>
      <c r="I261" s="389">
        <f t="shared" si="60"/>
        <v>0</v>
      </c>
      <c r="J261" s="389">
        <f t="shared" si="60"/>
        <v>0</v>
      </c>
      <c r="K261" s="389">
        <f t="shared" si="60"/>
        <v>0</v>
      </c>
      <c r="L261" s="389">
        <f t="shared" si="60"/>
        <v>0</v>
      </c>
      <c r="M261" s="389">
        <f t="shared" si="60"/>
        <v>0</v>
      </c>
      <c r="N261" s="389">
        <f t="shared" si="60"/>
        <v>0</v>
      </c>
      <c r="O261" s="389">
        <f t="shared" si="60"/>
        <v>0</v>
      </c>
      <c r="P261" s="389">
        <f t="shared" si="60"/>
        <v>0</v>
      </c>
      <c r="Q261" s="389">
        <f t="shared" si="60"/>
        <v>0</v>
      </c>
      <c r="R261" s="389">
        <f t="shared" si="60"/>
        <v>0</v>
      </c>
      <c r="S261" s="389">
        <f t="shared" si="60"/>
        <v>0</v>
      </c>
      <c r="T261" s="389">
        <f t="shared" si="60"/>
        <v>0</v>
      </c>
      <c r="U261" s="389">
        <f t="shared" ref="F261:AR267" si="62">U128-U30</f>
        <v>0</v>
      </c>
      <c r="V261" s="389">
        <f t="shared" si="62"/>
        <v>0</v>
      </c>
      <c r="W261" s="389">
        <f t="shared" si="62"/>
        <v>0</v>
      </c>
      <c r="X261" s="389">
        <f t="shared" si="62"/>
        <v>0</v>
      </c>
      <c r="Y261" s="389">
        <f t="shared" si="62"/>
        <v>0</v>
      </c>
      <c r="Z261" s="389">
        <f t="shared" si="62"/>
        <v>0</v>
      </c>
      <c r="AA261" s="389">
        <f t="shared" si="62"/>
        <v>0</v>
      </c>
      <c r="AB261" s="389">
        <f t="shared" si="62"/>
        <v>0</v>
      </c>
      <c r="AC261" s="389">
        <f t="shared" si="62"/>
        <v>0</v>
      </c>
      <c r="AD261" s="389">
        <f t="shared" si="62"/>
        <v>0</v>
      </c>
      <c r="AE261" s="389">
        <f t="shared" si="62"/>
        <v>0</v>
      </c>
      <c r="AF261" s="389">
        <f t="shared" si="62"/>
        <v>0</v>
      </c>
      <c r="AG261" s="389">
        <f t="shared" si="62"/>
        <v>0</v>
      </c>
      <c r="AH261" s="389">
        <f t="shared" si="62"/>
        <v>0</v>
      </c>
      <c r="AI261" s="389">
        <f t="shared" si="62"/>
        <v>0</v>
      </c>
      <c r="AJ261" s="389">
        <f t="shared" si="62"/>
        <v>0</v>
      </c>
      <c r="AK261" s="389">
        <f t="shared" si="62"/>
        <v>0</v>
      </c>
      <c r="AL261" s="389">
        <f t="shared" si="62"/>
        <v>0</v>
      </c>
      <c r="AM261" s="389">
        <f t="shared" si="62"/>
        <v>0</v>
      </c>
      <c r="AN261" s="389">
        <f t="shared" si="62"/>
        <v>0</v>
      </c>
      <c r="AO261" s="389">
        <f t="shared" si="62"/>
        <v>0</v>
      </c>
      <c r="AP261" s="389">
        <f t="shared" si="62"/>
        <v>0</v>
      </c>
      <c r="AQ261" s="389">
        <f t="shared" si="62"/>
        <v>0</v>
      </c>
      <c r="AR261" s="389">
        <f t="shared" si="62"/>
        <v>0</v>
      </c>
    </row>
    <row r="262" spans="1:44" ht="22.5" x14ac:dyDescent="0.2">
      <c r="A262" s="76">
        <v>23</v>
      </c>
      <c r="B262" s="367">
        <f t="shared" si="59"/>
        <v>23</v>
      </c>
      <c r="C262" s="432" t="str">
        <f t="shared" si="59"/>
        <v>Venituri din taxele de înregistrare stabilite potrivit legislaţiei în vigoare</v>
      </c>
      <c r="D262" s="373">
        <f t="shared" si="53"/>
        <v>0</v>
      </c>
      <c r="E262" s="389">
        <f t="shared" si="60"/>
        <v>0</v>
      </c>
      <c r="F262" s="389">
        <f t="shared" si="62"/>
        <v>0</v>
      </c>
      <c r="G262" s="389">
        <f t="shared" si="62"/>
        <v>0</v>
      </c>
      <c r="H262" s="389">
        <f t="shared" si="62"/>
        <v>0</v>
      </c>
      <c r="I262" s="389">
        <f t="shared" si="62"/>
        <v>0</v>
      </c>
      <c r="J262" s="389">
        <f t="shared" si="62"/>
        <v>0</v>
      </c>
      <c r="K262" s="389">
        <f t="shared" si="62"/>
        <v>0</v>
      </c>
      <c r="L262" s="389">
        <f t="shared" si="62"/>
        <v>0</v>
      </c>
      <c r="M262" s="389">
        <f t="shared" si="62"/>
        <v>0</v>
      </c>
      <c r="N262" s="389">
        <f t="shared" si="62"/>
        <v>0</v>
      </c>
      <c r="O262" s="389">
        <f t="shared" si="62"/>
        <v>0</v>
      </c>
      <c r="P262" s="389">
        <f t="shared" si="62"/>
        <v>0</v>
      </c>
      <c r="Q262" s="389">
        <f t="shared" si="62"/>
        <v>0</v>
      </c>
      <c r="R262" s="389">
        <f t="shared" si="62"/>
        <v>0</v>
      </c>
      <c r="S262" s="389">
        <f t="shared" si="62"/>
        <v>0</v>
      </c>
      <c r="T262" s="389">
        <f t="shared" si="62"/>
        <v>0</v>
      </c>
      <c r="U262" s="389">
        <f t="shared" si="62"/>
        <v>0</v>
      </c>
      <c r="V262" s="389">
        <f t="shared" si="62"/>
        <v>0</v>
      </c>
      <c r="W262" s="389">
        <f t="shared" si="62"/>
        <v>0</v>
      </c>
      <c r="X262" s="389">
        <f t="shared" si="62"/>
        <v>0</v>
      </c>
      <c r="Y262" s="389">
        <f t="shared" si="62"/>
        <v>0</v>
      </c>
      <c r="Z262" s="389">
        <f t="shared" si="62"/>
        <v>0</v>
      </c>
      <c r="AA262" s="389">
        <f t="shared" si="62"/>
        <v>0</v>
      </c>
      <c r="AB262" s="389">
        <f t="shared" si="62"/>
        <v>0</v>
      </c>
      <c r="AC262" s="389">
        <f t="shared" si="62"/>
        <v>0</v>
      </c>
      <c r="AD262" s="389">
        <f t="shared" si="62"/>
        <v>0</v>
      </c>
      <c r="AE262" s="389">
        <f t="shared" si="62"/>
        <v>0</v>
      </c>
      <c r="AF262" s="389">
        <f t="shared" si="62"/>
        <v>0</v>
      </c>
      <c r="AG262" s="389">
        <f t="shared" si="62"/>
        <v>0</v>
      </c>
      <c r="AH262" s="389">
        <f t="shared" si="62"/>
        <v>0</v>
      </c>
      <c r="AI262" s="389">
        <f t="shared" si="62"/>
        <v>0</v>
      </c>
      <c r="AJ262" s="389">
        <f t="shared" si="62"/>
        <v>0</v>
      </c>
      <c r="AK262" s="389">
        <f t="shared" si="62"/>
        <v>0</v>
      </c>
      <c r="AL262" s="389">
        <f t="shared" si="62"/>
        <v>0</v>
      </c>
      <c r="AM262" s="389">
        <f t="shared" si="62"/>
        <v>0</v>
      </c>
      <c r="AN262" s="389">
        <f t="shared" si="62"/>
        <v>0</v>
      </c>
      <c r="AO262" s="389">
        <f t="shared" si="62"/>
        <v>0</v>
      </c>
      <c r="AP262" s="389">
        <f t="shared" si="62"/>
        <v>0</v>
      </c>
      <c r="AQ262" s="389">
        <f t="shared" si="62"/>
        <v>0</v>
      </c>
      <c r="AR262" s="389">
        <f t="shared" si="62"/>
        <v>0</v>
      </c>
    </row>
    <row r="263" spans="1:44" x14ac:dyDescent="0.2">
      <c r="A263" s="76">
        <v>24</v>
      </c>
      <c r="B263" s="367">
        <f t="shared" si="59"/>
        <v>24</v>
      </c>
      <c r="C263" s="432" t="str">
        <f t="shared" si="59"/>
        <v>Venituri din donaţii</v>
      </c>
      <c r="D263" s="373">
        <f t="shared" si="53"/>
        <v>0</v>
      </c>
      <c r="E263" s="389">
        <f t="shared" si="60"/>
        <v>0</v>
      </c>
      <c r="F263" s="389">
        <f t="shared" si="62"/>
        <v>0</v>
      </c>
      <c r="G263" s="389">
        <f t="shared" si="62"/>
        <v>0</v>
      </c>
      <c r="H263" s="389">
        <f t="shared" si="62"/>
        <v>0</v>
      </c>
      <c r="I263" s="389">
        <f t="shared" si="62"/>
        <v>0</v>
      </c>
      <c r="J263" s="389">
        <f t="shared" si="62"/>
        <v>0</v>
      </c>
      <c r="K263" s="389">
        <f t="shared" si="62"/>
        <v>0</v>
      </c>
      <c r="L263" s="389">
        <f t="shared" si="62"/>
        <v>0</v>
      </c>
      <c r="M263" s="389">
        <f t="shared" si="62"/>
        <v>0</v>
      </c>
      <c r="N263" s="389">
        <f t="shared" si="62"/>
        <v>0</v>
      </c>
      <c r="O263" s="389">
        <f t="shared" si="62"/>
        <v>0</v>
      </c>
      <c r="P263" s="389">
        <f t="shared" si="62"/>
        <v>0</v>
      </c>
      <c r="Q263" s="389">
        <f t="shared" si="62"/>
        <v>0</v>
      </c>
      <c r="R263" s="389">
        <f t="shared" si="62"/>
        <v>0</v>
      </c>
      <c r="S263" s="389">
        <f t="shared" si="62"/>
        <v>0</v>
      </c>
      <c r="T263" s="389">
        <f t="shared" si="62"/>
        <v>0</v>
      </c>
      <c r="U263" s="389">
        <f t="shared" si="62"/>
        <v>0</v>
      </c>
      <c r="V263" s="389">
        <f t="shared" si="62"/>
        <v>0</v>
      </c>
      <c r="W263" s="389">
        <f t="shared" si="62"/>
        <v>0</v>
      </c>
      <c r="X263" s="389">
        <f t="shared" si="62"/>
        <v>0</v>
      </c>
      <c r="Y263" s="389">
        <f t="shared" si="62"/>
        <v>0</v>
      </c>
      <c r="Z263" s="389">
        <f t="shared" si="62"/>
        <v>0</v>
      </c>
      <c r="AA263" s="389">
        <f t="shared" si="62"/>
        <v>0</v>
      </c>
      <c r="AB263" s="389">
        <f t="shared" si="62"/>
        <v>0</v>
      </c>
      <c r="AC263" s="389">
        <f t="shared" si="62"/>
        <v>0</v>
      </c>
      <c r="AD263" s="389">
        <f t="shared" si="62"/>
        <v>0</v>
      </c>
      <c r="AE263" s="389">
        <f t="shared" si="62"/>
        <v>0</v>
      </c>
      <c r="AF263" s="389">
        <f t="shared" si="62"/>
        <v>0</v>
      </c>
      <c r="AG263" s="389">
        <f t="shared" si="62"/>
        <v>0</v>
      </c>
      <c r="AH263" s="389">
        <f t="shared" si="62"/>
        <v>0</v>
      </c>
      <c r="AI263" s="389">
        <f t="shared" si="62"/>
        <v>0</v>
      </c>
      <c r="AJ263" s="389">
        <f t="shared" si="62"/>
        <v>0</v>
      </c>
      <c r="AK263" s="389">
        <f t="shared" si="62"/>
        <v>0</v>
      </c>
      <c r="AL263" s="389">
        <f t="shared" si="62"/>
        <v>0</v>
      </c>
      <c r="AM263" s="389">
        <f t="shared" si="62"/>
        <v>0</v>
      </c>
      <c r="AN263" s="389">
        <f t="shared" si="62"/>
        <v>0</v>
      </c>
      <c r="AO263" s="389">
        <f t="shared" si="62"/>
        <v>0</v>
      </c>
      <c r="AP263" s="389">
        <f t="shared" si="62"/>
        <v>0</v>
      </c>
      <c r="AQ263" s="389">
        <f t="shared" si="62"/>
        <v>0</v>
      </c>
      <c r="AR263" s="389">
        <f t="shared" si="62"/>
        <v>0</v>
      </c>
    </row>
    <row r="264" spans="1:44" ht="22.5" x14ac:dyDescent="0.2">
      <c r="A264" s="76">
        <v>25</v>
      </c>
      <c r="B264" s="367">
        <f t="shared" si="59"/>
        <v>25</v>
      </c>
      <c r="C264" s="432" t="str">
        <f t="shared" si="59"/>
        <v>Venituri din sumele sau bunurile primite prin sponsorizare</v>
      </c>
      <c r="D264" s="373">
        <f t="shared" si="53"/>
        <v>0</v>
      </c>
      <c r="E264" s="389">
        <f t="shared" si="60"/>
        <v>0</v>
      </c>
      <c r="F264" s="389">
        <f t="shared" si="62"/>
        <v>0</v>
      </c>
      <c r="G264" s="389">
        <f t="shared" si="62"/>
        <v>0</v>
      </c>
      <c r="H264" s="389">
        <f t="shared" si="62"/>
        <v>0</v>
      </c>
      <c r="I264" s="389">
        <f t="shared" si="62"/>
        <v>0</v>
      </c>
      <c r="J264" s="389">
        <f t="shared" si="62"/>
        <v>0</v>
      </c>
      <c r="K264" s="389">
        <f t="shared" si="62"/>
        <v>0</v>
      </c>
      <c r="L264" s="389">
        <f t="shared" si="62"/>
        <v>0</v>
      </c>
      <c r="M264" s="389">
        <f t="shared" si="62"/>
        <v>0</v>
      </c>
      <c r="N264" s="389">
        <f t="shared" si="62"/>
        <v>0</v>
      </c>
      <c r="O264" s="389">
        <f t="shared" si="62"/>
        <v>0</v>
      </c>
      <c r="P264" s="389">
        <f t="shared" si="62"/>
        <v>0</v>
      </c>
      <c r="Q264" s="389">
        <f t="shared" si="62"/>
        <v>0</v>
      </c>
      <c r="R264" s="389">
        <f t="shared" si="62"/>
        <v>0</v>
      </c>
      <c r="S264" s="389">
        <f t="shared" si="62"/>
        <v>0</v>
      </c>
      <c r="T264" s="389">
        <f t="shared" si="62"/>
        <v>0</v>
      </c>
      <c r="U264" s="389">
        <f t="shared" si="62"/>
        <v>0</v>
      </c>
      <c r="V264" s="389">
        <f t="shared" si="62"/>
        <v>0</v>
      </c>
      <c r="W264" s="389">
        <f t="shared" si="62"/>
        <v>0</v>
      </c>
      <c r="X264" s="389">
        <f t="shared" si="62"/>
        <v>0</v>
      </c>
      <c r="Y264" s="389">
        <f t="shared" si="62"/>
        <v>0</v>
      </c>
      <c r="Z264" s="389">
        <f t="shared" si="62"/>
        <v>0</v>
      </c>
      <c r="AA264" s="389">
        <f t="shared" si="62"/>
        <v>0</v>
      </c>
      <c r="AB264" s="389">
        <f t="shared" si="62"/>
        <v>0</v>
      </c>
      <c r="AC264" s="389">
        <f t="shared" si="62"/>
        <v>0</v>
      </c>
      <c r="AD264" s="389">
        <f t="shared" si="62"/>
        <v>0</v>
      </c>
      <c r="AE264" s="389">
        <f t="shared" si="62"/>
        <v>0</v>
      </c>
      <c r="AF264" s="389">
        <f t="shared" si="62"/>
        <v>0</v>
      </c>
      <c r="AG264" s="389">
        <f t="shared" si="62"/>
        <v>0</v>
      </c>
      <c r="AH264" s="389">
        <f t="shared" si="62"/>
        <v>0</v>
      </c>
      <c r="AI264" s="389">
        <f t="shared" si="62"/>
        <v>0</v>
      </c>
      <c r="AJ264" s="389">
        <f t="shared" si="62"/>
        <v>0</v>
      </c>
      <c r="AK264" s="389">
        <f t="shared" si="62"/>
        <v>0</v>
      </c>
      <c r="AL264" s="389">
        <f t="shared" si="62"/>
        <v>0</v>
      </c>
      <c r="AM264" s="389">
        <f t="shared" si="62"/>
        <v>0</v>
      </c>
      <c r="AN264" s="389">
        <f t="shared" si="62"/>
        <v>0</v>
      </c>
      <c r="AO264" s="389">
        <f t="shared" si="62"/>
        <v>0</v>
      </c>
      <c r="AP264" s="389">
        <f t="shared" si="62"/>
        <v>0</v>
      </c>
      <c r="AQ264" s="389">
        <f t="shared" si="62"/>
        <v>0</v>
      </c>
      <c r="AR264" s="389">
        <f t="shared" si="62"/>
        <v>0</v>
      </c>
    </row>
    <row r="265" spans="1:44" ht="33.75" x14ac:dyDescent="0.2">
      <c r="A265" s="76">
        <v>26</v>
      </c>
      <c r="B265" s="367">
        <f t="shared" si="59"/>
        <v>26</v>
      </c>
      <c r="C265" s="432" t="str">
        <f t="shared" si="59"/>
        <v>Venituri din dobânzile obţinute din plasarea disponibilităţilor rezultate din activităţile fără scop patrimonial</v>
      </c>
      <c r="D265" s="373">
        <f t="shared" si="53"/>
        <v>0</v>
      </c>
      <c r="E265" s="389">
        <f t="shared" si="60"/>
        <v>0</v>
      </c>
      <c r="F265" s="389">
        <f t="shared" si="62"/>
        <v>0</v>
      </c>
      <c r="G265" s="389">
        <f t="shared" si="62"/>
        <v>0</v>
      </c>
      <c r="H265" s="389">
        <f t="shared" si="62"/>
        <v>0</v>
      </c>
      <c r="I265" s="389">
        <f t="shared" si="62"/>
        <v>0</v>
      </c>
      <c r="J265" s="389">
        <f t="shared" si="62"/>
        <v>0</v>
      </c>
      <c r="K265" s="389">
        <f t="shared" si="62"/>
        <v>0</v>
      </c>
      <c r="L265" s="389">
        <f t="shared" si="62"/>
        <v>0</v>
      </c>
      <c r="M265" s="389">
        <f t="shared" si="62"/>
        <v>0</v>
      </c>
      <c r="N265" s="389">
        <f t="shared" si="62"/>
        <v>0</v>
      </c>
      <c r="O265" s="389">
        <f t="shared" si="62"/>
        <v>0</v>
      </c>
      <c r="P265" s="389">
        <f t="shared" si="62"/>
        <v>0</v>
      </c>
      <c r="Q265" s="389">
        <f t="shared" si="62"/>
        <v>0</v>
      </c>
      <c r="R265" s="389">
        <f t="shared" si="62"/>
        <v>0</v>
      </c>
      <c r="S265" s="389">
        <f t="shared" si="62"/>
        <v>0</v>
      </c>
      <c r="T265" s="389">
        <f t="shared" si="62"/>
        <v>0</v>
      </c>
      <c r="U265" s="389">
        <f t="shared" si="62"/>
        <v>0</v>
      </c>
      <c r="V265" s="389">
        <f t="shared" si="62"/>
        <v>0</v>
      </c>
      <c r="W265" s="389">
        <f t="shared" si="62"/>
        <v>0</v>
      </c>
      <c r="X265" s="389">
        <f t="shared" si="62"/>
        <v>0</v>
      </c>
      <c r="Y265" s="389">
        <f t="shared" si="62"/>
        <v>0</v>
      </c>
      <c r="Z265" s="389">
        <f t="shared" si="62"/>
        <v>0</v>
      </c>
      <c r="AA265" s="389">
        <f t="shared" si="62"/>
        <v>0</v>
      </c>
      <c r="AB265" s="389">
        <f t="shared" si="62"/>
        <v>0</v>
      </c>
      <c r="AC265" s="389">
        <f t="shared" si="62"/>
        <v>0</v>
      </c>
      <c r="AD265" s="389">
        <f t="shared" si="62"/>
        <v>0</v>
      </c>
      <c r="AE265" s="389">
        <f t="shared" si="62"/>
        <v>0</v>
      </c>
      <c r="AF265" s="389">
        <f t="shared" si="62"/>
        <v>0</v>
      </c>
      <c r="AG265" s="389">
        <f t="shared" si="62"/>
        <v>0</v>
      </c>
      <c r="AH265" s="389">
        <f t="shared" si="62"/>
        <v>0</v>
      </c>
      <c r="AI265" s="389">
        <f t="shared" si="62"/>
        <v>0</v>
      </c>
      <c r="AJ265" s="389">
        <f t="shared" si="62"/>
        <v>0</v>
      </c>
      <c r="AK265" s="389">
        <f t="shared" si="62"/>
        <v>0</v>
      </c>
      <c r="AL265" s="389">
        <f t="shared" si="62"/>
        <v>0</v>
      </c>
      <c r="AM265" s="389">
        <f t="shared" si="62"/>
        <v>0</v>
      </c>
      <c r="AN265" s="389">
        <f t="shared" si="62"/>
        <v>0</v>
      </c>
      <c r="AO265" s="389">
        <f t="shared" si="62"/>
        <v>0</v>
      </c>
      <c r="AP265" s="389">
        <f t="shared" si="62"/>
        <v>0</v>
      </c>
      <c r="AQ265" s="389">
        <f t="shared" si="62"/>
        <v>0</v>
      </c>
      <c r="AR265" s="389">
        <f t="shared" si="62"/>
        <v>0</v>
      </c>
    </row>
    <row r="266" spans="1:44" ht="33.75" x14ac:dyDescent="0.2">
      <c r="B266" s="367">
        <f t="shared" si="59"/>
        <v>27</v>
      </c>
      <c r="C266" s="432" t="str">
        <f t="shared" si="59"/>
        <v>Venituri din dividendele obţinute din plasarea disponibilităţilor rezultate din activităţile fără scop patrimonial</v>
      </c>
      <c r="D266" s="373">
        <f t="shared" si="53"/>
        <v>0</v>
      </c>
      <c r="E266" s="389">
        <f t="shared" si="60"/>
        <v>0</v>
      </c>
      <c r="F266" s="389">
        <f t="shared" si="62"/>
        <v>0</v>
      </c>
      <c r="G266" s="389">
        <f t="shared" si="62"/>
        <v>0</v>
      </c>
      <c r="H266" s="389">
        <f t="shared" si="62"/>
        <v>0</v>
      </c>
      <c r="I266" s="389">
        <f t="shared" si="62"/>
        <v>0</v>
      </c>
      <c r="J266" s="389">
        <f t="shared" si="62"/>
        <v>0</v>
      </c>
      <c r="K266" s="389">
        <f t="shared" si="62"/>
        <v>0</v>
      </c>
      <c r="L266" s="389">
        <f t="shared" si="62"/>
        <v>0</v>
      </c>
      <c r="M266" s="389">
        <f t="shared" si="62"/>
        <v>0</v>
      </c>
      <c r="N266" s="389">
        <f t="shared" si="62"/>
        <v>0</v>
      </c>
      <c r="O266" s="389">
        <f t="shared" si="62"/>
        <v>0</v>
      </c>
      <c r="P266" s="389">
        <f t="shared" si="62"/>
        <v>0</v>
      </c>
      <c r="Q266" s="389">
        <f t="shared" si="62"/>
        <v>0</v>
      </c>
      <c r="R266" s="389">
        <f t="shared" si="62"/>
        <v>0</v>
      </c>
      <c r="S266" s="389">
        <f t="shared" si="62"/>
        <v>0</v>
      </c>
      <c r="T266" s="389">
        <f t="shared" si="62"/>
        <v>0</v>
      </c>
      <c r="U266" s="389">
        <f t="shared" si="62"/>
        <v>0</v>
      </c>
      <c r="V266" s="389">
        <f t="shared" si="62"/>
        <v>0</v>
      </c>
      <c r="W266" s="389">
        <f t="shared" si="62"/>
        <v>0</v>
      </c>
      <c r="X266" s="389">
        <f t="shared" si="62"/>
        <v>0</v>
      </c>
      <c r="Y266" s="389">
        <f t="shared" si="62"/>
        <v>0</v>
      </c>
      <c r="Z266" s="389">
        <f t="shared" si="62"/>
        <v>0</v>
      </c>
      <c r="AA266" s="389">
        <f t="shared" si="62"/>
        <v>0</v>
      </c>
      <c r="AB266" s="389">
        <f t="shared" si="62"/>
        <v>0</v>
      </c>
      <c r="AC266" s="389">
        <f t="shared" si="62"/>
        <v>0</v>
      </c>
      <c r="AD266" s="389">
        <f t="shared" si="62"/>
        <v>0</v>
      </c>
      <c r="AE266" s="389">
        <f t="shared" si="62"/>
        <v>0</v>
      </c>
      <c r="AF266" s="389">
        <f t="shared" si="62"/>
        <v>0</v>
      </c>
      <c r="AG266" s="389">
        <f t="shared" si="62"/>
        <v>0</v>
      </c>
      <c r="AH266" s="389">
        <f t="shared" si="62"/>
        <v>0</v>
      </c>
      <c r="AI266" s="389">
        <f t="shared" si="62"/>
        <v>0</v>
      </c>
      <c r="AJ266" s="389">
        <f t="shared" si="62"/>
        <v>0</v>
      </c>
      <c r="AK266" s="389">
        <f t="shared" si="62"/>
        <v>0</v>
      </c>
      <c r="AL266" s="389">
        <f t="shared" si="62"/>
        <v>0</v>
      </c>
      <c r="AM266" s="389">
        <f t="shared" si="62"/>
        <v>0</v>
      </c>
      <c r="AN266" s="389">
        <f t="shared" si="62"/>
        <v>0</v>
      </c>
      <c r="AO266" s="389">
        <f t="shared" si="62"/>
        <v>0</v>
      </c>
      <c r="AP266" s="389">
        <f t="shared" si="62"/>
        <v>0</v>
      </c>
      <c r="AQ266" s="389">
        <f t="shared" si="62"/>
        <v>0</v>
      </c>
      <c r="AR266" s="389">
        <f t="shared" si="62"/>
        <v>0</v>
      </c>
    </row>
    <row r="267" spans="1:44" ht="33.75" x14ac:dyDescent="0.2">
      <c r="B267" s="367">
        <f t="shared" si="59"/>
        <v>28</v>
      </c>
      <c r="C267" s="432" t="str">
        <f t="shared" si="59"/>
        <v>Resurse obţinute de la bugetul de stat şi / sau de la bugetele locale şi subvenţii pentru venituri</v>
      </c>
      <c r="D267" s="373">
        <f t="shared" si="53"/>
        <v>0</v>
      </c>
      <c r="E267" s="389">
        <f t="shared" si="60"/>
        <v>0</v>
      </c>
      <c r="F267" s="389">
        <f t="shared" si="62"/>
        <v>0</v>
      </c>
      <c r="G267" s="389">
        <f t="shared" si="62"/>
        <v>0</v>
      </c>
      <c r="H267" s="389">
        <f t="shared" si="62"/>
        <v>0</v>
      </c>
      <c r="I267" s="389">
        <f t="shared" si="62"/>
        <v>0</v>
      </c>
      <c r="J267" s="389">
        <f t="shared" si="62"/>
        <v>0</v>
      </c>
      <c r="K267" s="389">
        <f t="shared" si="62"/>
        <v>0</v>
      </c>
      <c r="L267" s="389">
        <f t="shared" si="62"/>
        <v>0</v>
      </c>
      <c r="M267" s="389">
        <f t="shared" si="62"/>
        <v>0</v>
      </c>
      <c r="N267" s="389">
        <f t="shared" si="62"/>
        <v>0</v>
      </c>
      <c r="O267" s="389">
        <f t="shared" si="62"/>
        <v>0</v>
      </c>
      <c r="P267" s="389">
        <f t="shared" si="62"/>
        <v>0</v>
      </c>
      <c r="Q267" s="389">
        <f t="shared" si="62"/>
        <v>0</v>
      </c>
      <c r="R267" s="389">
        <f t="shared" si="62"/>
        <v>0</v>
      </c>
      <c r="S267" s="389">
        <f t="shared" si="62"/>
        <v>0</v>
      </c>
      <c r="T267" s="389">
        <f t="shared" si="62"/>
        <v>0</v>
      </c>
      <c r="U267" s="389">
        <f t="shared" si="62"/>
        <v>0</v>
      </c>
      <c r="V267" s="389">
        <f t="shared" si="62"/>
        <v>0</v>
      </c>
      <c r="W267" s="389">
        <f t="shared" si="62"/>
        <v>0</v>
      </c>
      <c r="X267" s="389">
        <f t="shared" si="62"/>
        <v>0</v>
      </c>
      <c r="Y267" s="389">
        <f t="shared" si="62"/>
        <v>0</v>
      </c>
      <c r="Z267" s="389">
        <f t="shared" si="62"/>
        <v>0</v>
      </c>
      <c r="AA267" s="389">
        <f t="shared" si="62"/>
        <v>0</v>
      </c>
      <c r="AB267" s="389">
        <f t="shared" si="62"/>
        <v>0</v>
      </c>
      <c r="AC267" s="389">
        <f t="shared" si="62"/>
        <v>0</v>
      </c>
      <c r="AD267" s="389">
        <f t="shared" si="62"/>
        <v>0</v>
      </c>
      <c r="AE267" s="389">
        <f t="shared" si="62"/>
        <v>0</v>
      </c>
      <c r="AF267" s="389">
        <f t="shared" si="62"/>
        <v>0</v>
      </c>
      <c r="AG267" s="389">
        <f t="shared" si="62"/>
        <v>0</v>
      </c>
      <c r="AH267" s="389">
        <f t="shared" si="62"/>
        <v>0</v>
      </c>
      <c r="AI267" s="389">
        <f t="shared" si="62"/>
        <v>0</v>
      </c>
      <c r="AJ267" s="389">
        <f t="shared" si="62"/>
        <v>0</v>
      </c>
      <c r="AK267" s="389">
        <f t="shared" si="62"/>
        <v>0</v>
      </c>
      <c r="AL267" s="389">
        <f t="shared" si="62"/>
        <v>0</v>
      </c>
      <c r="AM267" s="389">
        <f t="shared" si="62"/>
        <v>0</v>
      </c>
      <c r="AN267" s="389">
        <f t="shared" si="62"/>
        <v>0</v>
      </c>
      <c r="AO267" s="389">
        <f t="shared" si="62"/>
        <v>0</v>
      </c>
      <c r="AP267" s="389">
        <f t="shared" ref="AP267:AR267" si="63">AP134-AP36</f>
        <v>0</v>
      </c>
      <c r="AQ267" s="389">
        <f t="shared" si="63"/>
        <v>0</v>
      </c>
      <c r="AR267" s="389">
        <f t="shared" si="63"/>
        <v>0</v>
      </c>
    </row>
    <row r="268" spans="1:44" ht="45" x14ac:dyDescent="0.2">
      <c r="B268" s="367">
        <f t="shared" si="59"/>
        <v>29</v>
      </c>
      <c r="C268" s="432" t="str">
        <f t="shared" si="59"/>
        <v>Venituri din acţiuni ocazionale, utilizate în scop social sau profesional, potrivit statutului de organizare şi funcţionare</v>
      </c>
      <c r="D268" s="373">
        <f t="shared" si="53"/>
        <v>0</v>
      </c>
      <c r="E268" s="389">
        <f t="shared" si="60"/>
        <v>0</v>
      </c>
      <c r="F268" s="389">
        <f t="shared" si="60"/>
        <v>0</v>
      </c>
      <c r="G268" s="389">
        <f t="shared" si="60"/>
        <v>0</v>
      </c>
      <c r="H268" s="389">
        <f t="shared" si="60"/>
        <v>0</v>
      </c>
      <c r="I268" s="389">
        <f t="shared" si="60"/>
        <v>0</v>
      </c>
      <c r="J268" s="389">
        <f t="shared" si="60"/>
        <v>0</v>
      </c>
      <c r="K268" s="389">
        <f t="shared" si="60"/>
        <v>0</v>
      </c>
      <c r="L268" s="389">
        <f t="shared" si="60"/>
        <v>0</v>
      </c>
      <c r="M268" s="389">
        <f t="shared" si="60"/>
        <v>0</v>
      </c>
      <c r="N268" s="389">
        <f t="shared" si="60"/>
        <v>0</v>
      </c>
      <c r="O268" s="389">
        <f t="shared" si="60"/>
        <v>0</v>
      </c>
      <c r="P268" s="389">
        <f t="shared" si="60"/>
        <v>0</v>
      </c>
      <c r="Q268" s="389">
        <f t="shared" si="60"/>
        <v>0</v>
      </c>
      <c r="R268" s="389">
        <f t="shared" si="60"/>
        <v>0</v>
      </c>
      <c r="S268" s="389">
        <f t="shared" si="60"/>
        <v>0</v>
      </c>
      <c r="T268" s="389">
        <f t="shared" si="60"/>
        <v>0</v>
      </c>
      <c r="U268" s="389">
        <f t="shared" ref="F268:AR274" si="64">U135-U37</f>
        <v>0</v>
      </c>
      <c r="V268" s="389">
        <f t="shared" si="64"/>
        <v>0</v>
      </c>
      <c r="W268" s="389">
        <f t="shared" si="64"/>
        <v>0</v>
      </c>
      <c r="X268" s="389">
        <f t="shared" si="64"/>
        <v>0</v>
      </c>
      <c r="Y268" s="389">
        <f t="shared" si="64"/>
        <v>0</v>
      </c>
      <c r="Z268" s="389">
        <f t="shared" si="64"/>
        <v>0</v>
      </c>
      <c r="AA268" s="389">
        <f t="shared" si="64"/>
        <v>0</v>
      </c>
      <c r="AB268" s="389">
        <f t="shared" si="64"/>
        <v>0</v>
      </c>
      <c r="AC268" s="389">
        <f t="shared" si="64"/>
        <v>0</v>
      </c>
      <c r="AD268" s="389">
        <f t="shared" si="64"/>
        <v>0</v>
      </c>
      <c r="AE268" s="389">
        <f t="shared" si="64"/>
        <v>0</v>
      </c>
      <c r="AF268" s="389">
        <f t="shared" si="64"/>
        <v>0</v>
      </c>
      <c r="AG268" s="389">
        <f t="shared" si="64"/>
        <v>0</v>
      </c>
      <c r="AH268" s="389">
        <f t="shared" si="64"/>
        <v>0</v>
      </c>
      <c r="AI268" s="389">
        <f t="shared" si="64"/>
        <v>0</v>
      </c>
      <c r="AJ268" s="389">
        <f t="shared" si="64"/>
        <v>0</v>
      </c>
      <c r="AK268" s="389">
        <f t="shared" si="64"/>
        <v>0</v>
      </c>
      <c r="AL268" s="389">
        <f t="shared" si="64"/>
        <v>0</v>
      </c>
      <c r="AM268" s="389">
        <f t="shared" si="64"/>
        <v>0</v>
      </c>
      <c r="AN268" s="389">
        <f t="shared" si="64"/>
        <v>0</v>
      </c>
      <c r="AO268" s="389">
        <f t="shared" si="64"/>
        <v>0</v>
      </c>
      <c r="AP268" s="389">
        <f t="shared" si="64"/>
        <v>0</v>
      </c>
      <c r="AQ268" s="389">
        <f t="shared" si="64"/>
        <v>0</v>
      </c>
      <c r="AR268" s="389">
        <f t="shared" si="64"/>
        <v>0</v>
      </c>
    </row>
    <row r="269" spans="1:44" ht="22.5" x14ac:dyDescent="0.2">
      <c r="B269" s="367">
        <f t="shared" si="59"/>
        <v>30</v>
      </c>
      <c r="C269" s="432" t="str">
        <f t="shared" si="59"/>
        <v>Venituri din cote-părţi primite potrivit statutului</v>
      </c>
      <c r="D269" s="373">
        <f t="shared" si="53"/>
        <v>0</v>
      </c>
      <c r="E269" s="389">
        <f t="shared" si="60"/>
        <v>0</v>
      </c>
      <c r="F269" s="389">
        <f t="shared" si="64"/>
        <v>0</v>
      </c>
      <c r="G269" s="389">
        <f t="shared" si="64"/>
        <v>0</v>
      </c>
      <c r="H269" s="389">
        <f t="shared" si="64"/>
        <v>0</v>
      </c>
      <c r="I269" s="389">
        <f t="shared" si="64"/>
        <v>0</v>
      </c>
      <c r="J269" s="389">
        <f t="shared" si="64"/>
        <v>0</v>
      </c>
      <c r="K269" s="389">
        <f t="shared" si="64"/>
        <v>0</v>
      </c>
      <c r="L269" s="389">
        <f t="shared" si="64"/>
        <v>0</v>
      </c>
      <c r="M269" s="389">
        <f t="shared" si="64"/>
        <v>0</v>
      </c>
      <c r="N269" s="389">
        <f t="shared" si="64"/>
        <v>0</v>
      </c>
      <c r="O269" s="389">
        <f t="shared" si="64"/>
        <v>0</v>
      </c>
      <c r="P269" s="389">
        <f t="shared" si="64"/>
        <v>0</v>
      </c>
      <c r="Q269" s="389">
        <f t="shared" si="64"/>
        <v>0</v>
      </c>
      <c r="R269" s="389">
        <f t="shared" si="64"/>
        <v>0</v>
      </c>
      <c r="S269" s="389">
        <f t="shared" si="64"/>
        <v>0</v>
      </c>
      <c r="T269" s="389">
        <f t="shared" si="64"/>
        <v>0</v>
      </c>
      <c r="U269" s="389">
        <f t="shared" si="64"/>
        <v>0</v>
      </c>
      <c r="V269" s="389">
        <f t="shared" si="64"/>
        <v>0</v>
      </c>
      <c r="W269" s="389">
        <f t="shared" si="64"/>
        <v>0</v>
      </c>
      <c r="X269" s="389">
        <f t="shared" si="64"/>
        <v>0</v>
      </c>
      <c r="Y269" s="389">
        <f t="shared" si="64"/>
        <v>0</v>
      </c>
      <c r="Z269" s="389">
        <f t="shared" si="64"/>
        <v>0</v>
      </c>
      <c r="AA269" s="389">
        <f t="shared" si="64"/>
        <v>0</v>
      </c>
      <c r="AB269" s="389">
        <f t="shared" si="64"/>
        <v>0</v>
      </c>
      <c r="AC269" s="389">
        <f t="shared" si="64"/>
        <v>0</v>
      </c>
      <c r="AD269" s="389">
        <f t="shared" si="64"/>
        <v>0</v>
      </c>
      <c r="AE269" s="389">
        <f t="shared" si="64"/>
        <v>0</v>
      </c>
      <c r="AF269" s="389">
        <f t="shared" si="64"/>
        <v>0</v>
      </c>
      <c r="AG269" s="389">
        <f t="shared" si="64"/>
        <v>0</v>
      </c>
      <c r="AH269" s="389">
        <f t="shared" si="64"/>
        <v>0</v>
      </c>
      <c r="AI269" s="389">
        <f t="shared" si="64"/>
        <v>0</v>
      </c>
      <c r="AJ269" s="389">
        <f t="shared" si="64"/>
        <v>0</v>
      </c>
      <c r="AK269" s="389">
        <f t="shared" si="64"/>
        <v>0</v>
      </c>
      <c r="AL269" s="389">
        <f t="shared" si="64"/>
        <v>0</v>
      </c>
      <c r="AM269" s="389">
        <f t="shared" si="64"/>
        <v>0</v>
      </c>
      <c r="AN269" s="389">
        <f t="shared" si="64"/>
        <v>0</v>
      </c>
      <c r="AO269" s="389">
        <f t="shared" si="64"/>
        <v>0</v>
      </c>
      <c r="AP269" s="389">
        <f t="shared" si="64"/>
        <v>0</v>
      </c>
      <c r="AQ269" s="389">
        <f t="shared" si="64"/>
        <v>0</v>
      </c>
      <c r="AR269" s="389">
        <f t="shared" si="64"/>
        <v>0</v>
      </c>
    </row>
    <row r="270" spans="1:44" ht="45" x14ac:dyDescent="0.2">
      <c r="B270" s="367">
        <f t="shared" si="59"/>
        <v>31</v>
      </c>
      <c r="C270" s="432" t="str">
        <f t="shared" si="59"/>
        <v>Ajutoare şi împrumuturi nerambursabile din ţară şi din străinătate şi subvenţii pentru venituri</v>
      </c>
      <c r="D270" s="373">
        <f t="shared" si="53"/>
        <v>0</v>
      </c>
      <c r="E270" s="389">
        <f t="shared" si="60"/>
        <v>0</v>
      </c>
      <c r="F270" s="389">
        <f t="shared" si="64"/>
        <v>0</v>
      </c>
      <c r="G270" s="389">
        <f t="shared" si="64"/>
        <v>0</v>
      </c>
      <c r="H270" s="389">
        <f t="shared" si="64"/>
        <v>0</v>
      </c>
      <c r="I270" s="389">
        <f t="shared" si="64"/>
        <v>0</v>
      </c>
      <c r="J270" s="389">
        <f t="shared" si="64"/>
        <v>0</v>
      </c>
      <c r="K270" s="389">
        <f t="shared" si="64"/>
        <v>0</v>
      </c>
      <c r="L270" s="389">
        <f t="shared" si="64"/>
        <v>0</v>
      </c>
      <c r="M270" s="389">
        <f t="shared" si="64"/>
        <v>0</v>
      </c>
      <c r="N270" s="389">
        <f t="shared" si="64"/>
        <v>0</v>
      </c>
      <c r="O270" s="389">
        <f t="shared" si="64"/>
        <v>0</v>
      </c>
      <c r="P270" s="389">
        <f t="shared" si="64"/>
        <v>0</v>
      </c>
      <c r="Q270" s="389">
        <f t="shared" si="64"/>
        <v>0</v>
      </c>
      <c r="R270" s="389">
        <f t="shared" si="64"/>
        <v>0</v>
      </c>
      <c r="S270" s="389">
        <f t="shared" si="64"/>
        <v>0</v>
      </c>
      <c r="T270" s="389">
        <f t="shared" si="64"/>
        <v>0</v>
      </c>
      <c r="U270" s="389">
        <f t="shared" si="64"/>
        <v>0</v>
      </c>
      <c r="V270" s="389">
        <f t="shared" si="64"/>
        <v>0</v>
      </c>
      <c r="W270" s="389">
        <f t="shared" si="64"/>
        <v>0</v>
      </c>
      <c r="X270" s="389">
        <f t="shared" si="64"/>
        <v>0</v>
      </c>
      <c r="Y270" s="389">
        <f t="shared" si="64"/>
        <v>0</v>
      </c>
      <c r="Z270" s="389">
        <f t="shared" si="64"/>
        <v>0</v>
      </c>
      <c r="AA270" s="389">
        <f t="shared" si="64"/>
        <v>0</v>
      </c>
      <c r="AB270" s="389">
        <f t="shared" si="64"/>
        <v>0</v>
      </c>
      <c r="AC270" s="389">
        <f t="shared" si="64"/>
        <v>0</v>
      </c>
      <c r="AD270" s="389">
        <f t="shared" si="64"/>
        <v>0</v>
      </c>
      <c r="AE270" s="389">
        <f t="shared" si="64"/>
        <v>0</v>
      </c>
      <c r="AF270" s="389">
        <f t="shared" si="64"/>
        <v>0</v>
      </c>
      <c r="AG270" s="389">
        <f t="shared" si="64"/>
        <v>0</v>
      </c>
      <c r="AH270" s="389">
        <f t="shared" si="64"/>
        <v>0</v>
      </c>
      <c r="AI270" s="389">
        <f t="shared" si="64"/>
        <v>0</v>
      </c>
      <c r="AJ270" s="389">
        <f t="shared" si="64"/>
        <v>0</v>
      </c>
      <c r="AK270" s="389">
        <f t="shared" si="64"/>
        <v>0</v>
      </c>
      <c r="AL270" s="389">
        <f t="shared" si="64"/>
        <v>0</v>
      </c>
      <c r="AM270" s="389">
        <f t="shared" si="64"/>
        <v>0</v>
      </c>
      <c r="AN270" s="389">
        <f t="shared" si="64"/>
        <v>0</v>
      </c>
      <c r="AO270" s="389">
        <f t="shared" si="64"/>
        <v>0</v>
      </c>
      <c r="AP270" s="389">
        <f t="shared" si="64"/>
        <v>0</v>
      </c>
      <c r="AQ270" s="389">
        <f t="shared" si="64"/>
        <v>0</v>
      </c>
      <c r="AR270" s="389">
        <f t="shared" si="64"/>
        <v>0</v>
      </c>
    </row>
    <row r="271" spans="1:44" ht="33.75" x14ac:dyDescent="0.2">
      <c r="A271" s="76">
        <v>27</v>
      </c>
      <c r="B271" s="367">
        <f t="shared" si="59"/>
        <v>32</v>
      </c>
      <c r="C271" s="432" t="str">
        <f t="shared" si="59"/>
        <v>Alte venituri din activităţile fără scop patrimonial (se vor menționa tipurile de venituri)</v>
      </c>
      <c r="D271" s="373">
        <f t="shared" si="53"/>
        <v>0</v>
      </c>
      <c r="E271" s="389">
        <f t="shared" si="60"/>
        <v>0</v>
      </c>
      <c r="F271" s="389">
        <f t="shared" si="64"/>
        <v>0</v>
      </c>
      <c r="G271" s="389">
        <f t="shared" si="64"/>
        <v>0</v>
      </c>
      <c r="H271" s="389">
        <f t="shared" si="64"/>
        <v>0</v>
      </c>
      <c r="I271" s="389">
        <f t="shared" si="64"/>
        <v>0</v>
      </c>
      <c r="J271" s="389">
        <f t="shared" si="64"/>
        <v>0</v>
      </c>
      <c r="K271" s="389">
        <f t="shared" si="64"/>
        <v>0</v>
      </c>
      <c r="L271" s="389">
        <f t="shared" si="64"/>
        <v>0</v>
      </c>
      <c r="M271" s="389">
        <f t="shared" si="64"/>
        <v>0</v>
      </c>
      <c r="N271" s="389">
        <f t="shared" si="64"/>
        <v>0</v>
      </c>
      <c r="O271" s="389">
        <f t="shared" si="64"/>
        <v>0</v>
      </c>
      <c r="P271" s="389">
        <f t="shared" si="64"/>
        <v>0</v>
      </c>
      <c r="Q271" s="389">
        <f t="shared" si="64"/>
        <v>0</v>
      </c>
      <c r="R271" s="389">
        <f t="shared" si="64"/>
        <v>0</v>
      </c>
      <c r="S271" s="389">
        <f t="shared" si="64"/>
        <v>0</v>
      </c>
      <c r="T271" s="389">
        <f t="shared" si="64"/>
        <v>0</v>
      </c>
      <c r="U271" s="389">
        <f t="shared" si="64"/>
        <v>0</v>
      </c>
      <c r="V271" s="389">
        <f t="shared" si="64"/>
        <v>0</v>
      </c>
      <c r="W271" s="389">
        <f t="shared" si="64"/>
        <v>0</v>
      </c>
      <c r="X271" s="389">
        <f t="shared" si="64"/>
        <v>0</v>
      </c>
      <c r="Y271" s="389">
        <f t="shared" si="64"/>
        <v>0</v>
      </c>
      <c r="Z271" s="389">
        <f t="shared" si="64"/>
        <v>0</v>
      </c>
      <c r="AA271" s="389">
        <f t="shared" si="64"/>
        <v>0</v>
      </c>
      <c r="AB271" s="389">
        <f t="shared" si="64"/>
        <v>0</v>
      </c>
      <c r="AC271" s="389">
        <f t="shared" si="64"/>
        <v>0</v>
      </c>
      <c r="AD271" s="389">
        <f t="shared" si="64"/>
        <v>0</v>
      </c>
      <c r="AE271" s="389">
        <f t="shared" si="64"/>
        <v>0</v>
      </c>
      <c r="AF271" s="389">
        <f t="shared" si="64"/>
        <v>0</v>
      </c>
      <c r="AG271" s="389">
        <f t="shared" si="64"/>
        <v>0</v>
      </c>
      <c r="AH271" s="389">
        <f t="shared" si="64"/>
        <v>0</v>
      </c>
      <c r="AI271" s="389">
        <f t="shared" si="64"/>
        <v>0</v>
      </c>
      <c r="AJ271" s="389">
        <f t="shared" si="64"/>
        <v>0</v>
      </c>
      <c r="AK271" s="389">
        <f t="shared" si="64"/>
        <v>0</v>
      </c>
      <c r="AL271" s="389">
        <f t="shared" si="64"/>
        <v>0</v>
      </c>
      <c r="AM271" s="389">
        <f t="shared" si="64"/>
        <v>0</v>
      </c>
      <c r="AN271" s="389">
        <f t="shared" si="64"/>
        <v>0</v>
      </c>
      <c r="AO271" s="389">
        <f t="shared" si="64"/>
        <v>0</v>
      </c>
      <c r="AP271" s="389">
        <f t="shared" si="64"/>
        <v>0</v>
      </c>
      <c r="AQ271" s="389">
        <f t="shared" si="64"/>
        <v>0</v>
      </c>
      <c r="AR271" s="389">
        <f t="shared" si="64"/>
        <v>0</v>
      </c>
    </row>
    <row r="272" spans="1:44" s="426" customFormat="1" ht="33.75" x14ac:dyDescent="0.2">
      <c r="A272" s="76">
        <v>28</v>
      </c>
      <c r="B272" s="367">
        <f t="shared" si="59"/>
        <v>33</v>
      </c>
      <c r="C272" s="367" t="str">
        <f t="shared" si="59"/>
        <v>……………….. ( se vor adauga linii si se vor completa conform prevederilor ghidurilor specifice)</v>
      </c>
      <c r="D272" s="373">
        <f t="shared" si="53"/>
        <v>0</v>
      </c>
      <c r="E272" s="389">
        <f t="shared" si="60"/>
        <v>0</v>
      </c>
      <c r="F272" s="389">
        <f t="shared" si="64"/>
        <v>0</v>
      </c>
      <c r="G272" s="389">
        <f t="shared" si="64"/>
        <v>0</v>
      </c>
      <c r="H272" s="389">
        <f t="shared" si="64"/>
        <v>0</v>
      </c>
      <c r="I272" s="389">
        <f t="shared" si="64"/>
        <v>0</v>
      </c>
      <c r="J272" s="389">
        <f t="shared" si="64"/>
        <v>0</v>
      </c>
      <c r="K272" s="389">
        <f t="shared" si="64"/>
        <v>0</v>
      </c>
      <c r="L272" s="389">
        <f t="shared" si="64"/>
        <v>0</v>
      </c>
      <c r="M272" s="389">
        <f t="shared" si="64"/>
        <v>0</v>
      </c>
      <c r="N272" s="389">
        <f t="shared" si="64"/>
        <v>0</v>
      </c>
      <c r="O272" s="389">
        <f t="shared" si="64"/>
        <v>0</v>
      </c>
      <c r="P272" s="389">
        <f t="shared" si="64"/>
        <v>0</v>
      </c>
      <c r="Q272" s="389">
        <f t="shared" si="64"/>
        <v>0</v>
      </c>
      <c r="R272" s="389">
        <f t="shared" si="64"/>
        <v>0</v>
      </c>
      <c r="S272" s="389">
        <f t="shared" si="64"/>
        <v>0</v>
      </c>
      <c r="T272" s="389">
        <f t="shared" si="64"/>
        <v>0</v>
      </c>
      <c r="U272" s="389">
        <f t="shared" si="64"/>
        <v>0</v>
      </c>
      <c r="V272" s="389">
        <f t="shared" si="64"/>
        <v>0</v>
      </c>
      <c r="W272" s="389">
        <f t="shared" si="64"/>
        <v>0</v>
      </c>
      <c r="X272" s="389">
        <f t="shared" si="64"/>
        <v>0</v>
      </c>
      <c r="Y272" s="389">
        <f t="shared" si="64"/>
        <v>0</v>
      </c>
      <c r="Z272" s="389">
        <f t="shared" si="64"/>
        <v>0</v>
      </c>
      <c r="AA272" s="389">
        <f t="shared" si="64"/>
        <v>0</v>
      </c>
      <c r="AB272" s="389">
        <f t="shared" si="64"/>
        <v>0</v>
      </c>
      <c r="AC272" s="389">
        <f t="shared" si="64"/>
        <v>0</v>
      </c>
      <c r="AD272" s="389">
        <f t="shared" si="64"/>
        <v>0</v>
      </c>
      <c r="AE272" s="389">
        <f t="shared" si="64"/>
        <v>0</v>
      </c>
      <c r="AF272" s="389">
        <f t="shared" si="64"/>
        <v>0</v>
      </c>
      <c r="AG272" s="389">
        <f t="shared" si="64"/>
        <v>0</v>
      </c>
      <c r="AH272" s="389">
        <f t="shared" si="64"/>
        <v>0</v>
      </c>
      <c r="AI272" s="389">
        <f t="shared" si="64"/>
        <v>0</v>
      </c>
      <c r="AJ272" s="389">
        <f t="shared" si="64"/>
        <v>0</v>
      </c>
      <c r="AK272" s="389">
        <f t="shared" si="64"/>
        <v>0</v>
      </c>
      <c r="AL272" s="389">
        <f t="shared" si="64"/>
        <v>0</v>
      </c>
      <c r="AM272" s="389">
        <f t="shared" si="64"/>
        <v>0</v>
      </c>
      <c r="AN272" s="389">
        <f t="shared" si="64"/>
        <v>0</v>
      </c>
      <c r="AO272" s="389">
        <f t="shared" si="64"/>
        <v>0</v>
      </c>
      <c r="AP272" s="389">
        <f t="shared" si="64"/>
        <v>0</v>
      </c>
      <c r="AQ272" s="389">
        <f t="shared" si="64"/>
        <v>0</v>
      </c>
      <c r="AR272" s="389">
        <f t="shared" si="64"/>
        <v>0</v>
      </c>
    </row>
    <row r="273" spans="1:44" s="426" customFormat="1" ht="33.75" x14ac:dyDescent="0.2">
      <c r="B273" s="367">
        <f t="shared" ref="B273:C275" si="65">B42</f>
        <v>34</v>
      </c>
      <c r="C273" s="367" t="str">
        <f t="shared" si="65"/>
        <v>………………. ( se vor adauga linii si se vor completa conform prevederilor ghidurilor specifice)</v>
      </c>
      <c r="D273" s="373">
        <f t="shared" si="53"/>
        <v>0</v>
      </c>
      <c r="E273" s="389">
        <f t="shared" ref="E273:T288" si="66">E140-E42</f>
        <v>0</v>
      </c>
      <c r="F273" s="389">
        <f t="shared" si="64"/>
        <v>0</v>
      </c>
      <c r="G273" s="389">
        <f t="shared" si="64"/>
        <v>0</v>
      </c>
      <c r="H273" s="389">
        <f t="shared" si="64"/>
        <v>0</v>
      </c>
      <c r="I273" s="389">
        <f t="shared" si="64"/>
        <v>0</v>
      </c>
      <c r="J273" s="389">
        <f t="shared" si="64"/>
        <v>0</v>
      </c>
      <c r="K273" s="389">
        <f t="shared" si="64"/>
        <v>0</v>
      </c>
      <c r="L273" s="389">
        <f t="shared" si="64"/>
        <v>0</v>
      </c>
      <c r="M273" s="389">
        <f t="shared" si="64"/>
        <v>0</v>
      </c>
      <c r="N273" s="389">
        <f t="shared" si="64"/>
        <v>0</v>
      </c>
      <c r="O273" s="389">
        <f t="shared" si="64"/>
        <v>0</v>
      </c>
      <c r="P273" s="389">
        <f t="shared" si="64"/>
        <v>0</v>
      </c>
      <c r="Q273" s="389">
        <f t="shared" si="64"/>
        <v>0</v>
      </c>
      <c r="R273" s="389">
        <f t="shared" si="64"/>
        <v>0</v>
      </c>
      <c r="S273" s="389">
        <f t="shared" si="64"/>
        <v>0</v>
      </c>
      <c r="T273" s="389">
        <f t="shared" si="64"/>
        <v>0</v>
      </c>
      <c r="U273" s="389">
        <f t="shared" si="64"/>
        <v>0</v>
      </c>
      <c r="V273" s="389">
        <f t="shared" si="64"/>
        <v>0</v>
      </c>
      <c r="W273" s="389">
        <f t="shared" si="64"/>
        <v>0</v>
      </c>
      <c r="X273" s="389">
        <f t="shared" si="64"/>
        <v>0</v>
      </c>
      <c r="Y273" s="389">
        <f t="shared" si="64"/>
        <v>0</v>
      </c>
      <c r="Z273" s="389">
        <f t="shared" si="64"/>
        <v>0</v>
      </c>
      <c r="AA273" s="389">
        <f t="shared" si="64"/>
        <v>0</v>
      </c>
      <c r="AB273" s="389">
        <f t="shared" si="64"/>
        <v>0</v>
      </c>
      <c r="AC273" s="389">
        <f t="shared" si="64"/>
        <v>0</v>
      </c>
      <c r="AD273" s="389">
        <f t="shared" si="64"/>
        <v>0</v>
      </c>
      <c r="AE273" s="389">
        <f t="shared" si="64"/>
        <v>0</v>
      </c>
      <c r="AF273" s="389">
        <f t="shared" si="64"/>
        <v>0</v>
      </c>
      <c r="AG273" s="389">
        <f t="shared" si="64"/>
        <v>0</v>
      </c>
      <c r="AH273" s="389">
        <f t="shared" si="64"/>
        <v>0</v>
      </c>
      <c r="AI273" s="389">
        <f t="shared" si="64"/>
        <v>0</v>
      </c>
      <c r="AJ273" s="389">
        <f t="shared" si="64"/>
        <v>0</v>
      </c>
      <c r="AK273" s="389">
        <f t="shared" si="64"/>
        <v>0</v>
      </c>
      <c r="AL273" s="389">
        <f t="shared" si="64"/>
        <v>0</v>
      </c>
      <c r="AM273" s="389">
        <f t="shared" si="64"/>
        <v>0</v>
      </c>
      <c r="AN273" s="389">
        <f t="shared" si="64"/>
        <v>0</v>
      </c>
      <c r="AO273" s="389">
        <f t="shared" si="64"/>
        <v>0</v>
      </c>
      <c r="AP273" s="389">
        <f t="shared" si="64"/>
        <v>0</v>
      </c>
      <c r="AQ273" s="389">
        <f t="shared" si="64"/>
        <v>0</v>
      </c>
      <c r="AR273" s="389">
        <f t="shared" si="64"/>
        <v>0</v>
      </c>
    </row>
    <row r="274" spans="1:44" s="426" customFormat="1" ht="22.9" customHeight="1" x14ac:dyDescent="0.2">
      <c r="B274" s="369">
        <f t="shared" si="65"/>
        <v>0</v>
      </c>
      <c r="C274" s="369" t="str">
        <f t="shared" si="65"/>
        <v xml:space="preserve">Total venituri operationale </v>
      </c>
      <c r="D274" s="373">
        <f t="shared" si="53"/>
        <v>0</v>
      </c>
      <c r="E274" s="385">
        <f t="shared" si="66"/>
        <v>0</v>
      </c>
      <c r="F274" s="385">
        <f t="shared" si="64"/>
        <v>0</v>
      </c>
      <c r="G274" s="385">
        <f t="shared" si="64"/>
        <v>0</v>
      </c>
      <c r="H274" s="385">
        <f t="shared" si="64"/>
        <v>0</v>
      </c>
      <c r="I274" s="385">
        <f t="shared" si="64"/>
        <v>0</v>
      </c>
      <c r="J274" s="385">
        <f t="shared" si="64"/>
        <v>0</v>
      </c>
      <c r="K274" s="385">
        <f t="shared" si="64"/>
        <v>0</v>
      </c>
      <c r="L274" s="385">
        <f t="shared" si="64"/>
        <v>0</v>
      </c>
      <c r="M274" s="385">
        <f t="shared" si="64"/>
        <v>0</v>
      </c>
      <c r="N274" s="385">
        <f t="shared" si="64"/>
        <v>0</v>
      </c>
      <c r="O274" s="385">
        <f t="shared" si="64"/>
        <v>0</v>
      </c>
      <c r="P274" s="385">
        <f t="shared" si="64"/>
        <v>0</v>
      </c>
      <c r="Q274" s="385">
        <f t="shared" si="64"/>
        <v>0</v>
      </c>
      <c r="R274" s="385">
        <f t="shared" si="64"/>
        <v>0</v>
      </c>
      <c r="S274" s="385">
        <f t="shared" si="64"/>
        <v>0</v>
      </c>
      <c r="T274" s="385">
        <f t="shared" si="64"/>
        <v>0</v>
      </c>
      <c r="U274" s="385">
        <f t="shared" si="64"/>
        <v>0</v>
      </c>
      <c r="V274" s="385">
        <f t="shared" si="64"/>
        <v>0</v>
      </c>
      <c r="W274" s="385">
        <f t="shared" si="64"/>
        <v>0</v>
      </c>
      <c r="X274" s="385">
        <f t="shared" si="64"/>
        <v>0</v>
      </c>
      <c r="Y274" s="385">
        <f t="shared" si="64"/>
        <v>0</v>
      </c>
      <c r="Z274" s="385">
        <f t="shared" si="64"/>
        <v>0</v>
      </c>
      <c r="AA274" s="385">
        <f t="shared" si="64"/>
        <v>0</v>
      </c>
      <c r="AB274" s="385">
        <f t="shared" si="64"/>
        <v>0</v>
      </c>
      <c r="AC274" s="385">
        <f t="shared" si="64"/>
        <v>0</v>
      </c>
      <c r="AD274" s="385">
        <f t="shared" si="64"/>
        <v>0</v>
      </c>
      <c r="AE274" s="385">
        <f t="shared" si="64"/>
        <v>0</v>
      </c>
      <c r="AF274" s="385">
        <f t="shared" si="64"/>
        <v>0</v>
      </c>
      <c r="AG274" s="385">
        <f t="shared" si="64"/>
        <v>0</v>
      </c>
      <c r="AH274" s="385">
        <f t="shared" si="64"/>
        <v>0</v>
      </c>
      <c r="AI274" s="385">
        <f t="shared" si="64"/>
        <v>0</v>
      </c>
      <c r="AJ274" s="385">
        <f t="shared" si="64"/>
        <v>0</v>
      </c>
      <c r="AK274" s="385">
        <f t="shared" si="64"/>
        <v>0</v>
      </c>
      <c r="AL274" s="385">
        <f t="shared" si="64"/>
        <v>0</v>
      </c>
      <c r="AM274" s="385">
        <f t="shared" si="64"/>
        <v>0</v>
      </c>
      <c r="AN274" s="385">
        <f t="shared" si="64"/>
        <v>0</v>
      </c>
      <c r="AO274" s="385">
        <f t="shared" si="64"/>
        <v>0</v>
      </c>
      <c r="AP274" s="385">
        <f t="shared" ref="AP274:AR274" si="67">AP141-AP43</f>
        <v>0</v>
      </c>
      <c r="AQ274" s="385">
        <f t="shared" si="67"/>
        <v>0</v>
      </c>
      <c r="AR274" s="385">
        <f t="shared" si="67"/>
        <v>0</v>
      </c>
    </row>
    <row r="275" spans="1:44" s="426" customFormat="1" ht="22.9" customHeight="1" x14ac:dyDescent="0.2">
      <c r="B275" s="369">
        <f t="shared" si="65"/>
        <v>0</v>
      </c>
      <c r="C275" s="369" t="str">
        <f t="shared" si="65"/>
        <v>CHELTUIELI OPERATIONALE</v>
      </c>
      <c r="D275" s="373">
        <f t="shared" si="53"/>
        <v>0</v>
      </c>
      <c r="E275" s="385">
        <f t="shared" si="66"/>
        <v>0</v>
      </c>
      <c r="F275" s="385">
        <f t="shared" si="66"/>
        <v>0</v>
      </c>
      <c r="G275" s="385">
        <f t="shared" si="66"/>
        <v>0</v>
      </c>
      <c r="H275" s="385">
        <f t="shared" si="66"/>
        <v>0</v>
      </c>
      <c r="I275" s="385">
        <f t="shared" si="66"/>
        <v>0</v>
      </c>
      <c r="J275" s="385">
        <f t="shared" si="66"/>
        <v>0</v>
      </c>
      <c r="K275" s="385">
        <f t="shared" si="66"/>
        <v>0</v>
      </c>
      <c r="L275" s="385">
        <f t="shared" si="66"/>
        <v>0</v>
      </c>
      <c r="M275" s="385">
        <f t="shared" si="66"/>
        <v>0</v>
      </c>
      <c r="N275" s="385">
        <f t="shared" si="66"/>
        <v>0</v>
      </c>
      <c r="O275" s="385">
        <f t="shared" si="66"/>
        <v>0</v>
      </c>
      <c r="P275" s="385">
        <f t="shared" si="66"/>
        <v>0</v>
      </c>
      <c r="Q275" s="385">
        <f t="shared" si="66"/>
        <v>0</v>
      </c>
      <c r="R275" s="385">
        <f t="shared" si="66"/>
        <v>0</v>
      </c>
      <c r="S275" s="385">
        <f t="shared" si="66"/>
        <v>0</v>
      </c>
      <c r="T275" s="385">
        <f t="shared" si="66"/>
        <v>0</v>
      </c>
      <c r="U275" s="385">
        <f t="shared" ref="F275:AR281" si="68">U142-U44</f>
        <v>0</v>
      </c>
      <c r="V275" s="385">
        <f t="shared" si="68"/>
        <v>0</v>
      </c>
      <c r="W275" s="385">
        <f t="shared" si="68"/>
        <v>0</v>
      </c>
      <c r="X275" s="385">
        <f t="shared" si="68"/>
        <v>0</v>
      </c>
      <c r="Y275" s="385">
        <f t="shared" si="68"/>
        <v>0</v>
      </c>
      <c r="Z275" s="385">
        <f t="shared" si="68"/>
        <v>0</v>
      </c>
      <c r="AA275" s="385">
        <f t="shared" si="68"/>
        <v>0</v>
      </c>
      <c r="AB275" s="385">
        <f t="shared" si="68"/>
        <v>0</v>
      </c>
      <c r="AC275" s="385">
        <f t="shared" si="68"/>
        <v>0</v>
      </c>
      <c r="AD275" s="385">
        <f t="shared" si="68"/>
        <v>0</v>
      </c>
      <c r="AE275" s="385">
        <f t="shared" si="68"/>
        <v>0</v>
      </c>
      <c r="AF275" s="385">
        <f t="shared" si="68"/>
        <v>0</v>
      </c>
      <c r="AG275" s="385">
        <f t="shared" si="68"/>
        <v>0</v>
      </c>
      <c r="AH275" s="385">
        <f t="shared" si="68"/>
        <v>0</v>
      </c>
      <c r="AI275" s="385">
        <f t="shared" si="68"/>
        <v>0</v>
      </c>
      <c r="AJ275" s="385">
        <f t="shared" si="68"/>
        <v>0</v>
      </c>
      <c r="AK275" s="385">
        <f t="shared" si="68"/>
        <v>0</v>
      </c>
      <c r="AL275" s="385">
        <f t="shared" si="68"/>
        <v>0</v>
      </c>
      <c r="AM275" s="385">
        <f t="shared" si="68"/>
        <v>0</v>
      </c>
      <c r="AN275" s="385">
        <f t="shared" si="68"/>
        <v>0</v>
      </c>
      <c r="AO275" s="385">
        <f t="shared" si="68"/>
        <v>0</v>
      </c>
      <c r="AP275" s="385">
        <f t="shared" si="68"/>
        <v>0</v>
      </c>
      <c r="AQ275" s="385">
        <f t="shared" si="68"/>
        <v>0</v>
      </c>
      <c r="AR275" s="385">
        <f t="shared" si="68"/>
        <v>0</v>
      </c>
    </row>
    <row r="276" spans="1:44" ht="22.5" x14ac:dyDescent="0.2">
      <c r="A276" s="76">
        <v>1</v>
      </c>
      <c r="B276" s="372">
        <f>B143</f>
        <v>1</v>
      </c>
      <c r="C276" s="372" t="str">
        <f>C143</f>
        <v>Cheltuieli cu materiile prime si cu materialele consumabile</v>
      </c>
      <c r="D276" s="373">
        <f t="shared" si="53"/>
        <v>0</v>
      </c>
      <c r="E276" s="389">
        <f t="shared" si="66"/>
        <v>0</v>
      </c>
      <c r="F276" s="389">
        <f t="shared" si="68"/>
        <v>0</v>
      </c>
      <c r="G276" s="389">
        <f t="shared" si="68"/>
        <v>0</v>
      </c>
      <c r="H276" s="389">
        <f t="shared" si="68"/>
        <v>0</v>
      </c>
      <c r="I276" s="389">
        <f t="shared" si="68"/>
        <v>0</v>
      </c>
      <c r="J276" s="389">
        <f t="shared" si="68"/>
        <v>0</v>
      </c>
      <c r="K276" s="389">
        <f t="shared" si="68"/>
        <v>0</v>
      </c>
      <c r="L276" s="389">
        <f t="shared" si="68"/>
        <v>0</v>
      </c>
      <c r="M276" s="389">
        <f t="shared" si="68"/>
        <v>0</v>
      </c>
      <c r="N276" s="389">
        <f t="shared" si="68"/>
        <v>0</v>
      </c>
      <c r="O276" s="389">
        <f t="shared" si="68"/>
        <v>0</v>
      </c>
      <c r="P276" s="389">
        <f t="shared" si="68"/>
        <v>0</v>
      </c>
      <c r="Q276" s="389">
        <f t="shared" si="68"/>
        <v>0</v>
      </c>
      <c r="R276" s="389">
        <f t="shared" si="68"/>
        <v>0</v>
      </c>
      <c r="S276" s="389">
        <f t="shared" si="68"/>
        <v>0</v>
      </c>
      <c r="T276" s="389">
        <f t="shared" si="68"/>
        <v>0</v>
      </c>
      <c r="U276" s="389">
        <f t="shared" si="68"/>
        <v>0</v>
      </c>
      <c r="V276" s="389">
        <f t="shared" si="68"/>
        <v>0</v>
      </c>
      <c r="W276" s="389">
        <f t="shared" si="68"/>
        <v>0</v>
      </c>
      <c r="X276" s="389">
        <f t="shared" si="68"/>
        <v>0</v>
      </c>
      <c r="Y276" s="389">
        <f t="shared" si="68"/>
        <v>0</v>
      </c>
      <c r="Z276" s="389">
        <f t="shared" si="68"/>
        <v>0</v>
      </c>
      <c r="AA276" s="389">
        <f t="shared" si="68"/>
        <v>0</v>
      </c>
      <c r="AB276" s="389">
        <f t="shared" si="68"/>
        <v>0</v>
      </c>
      <c r="AC276" s="389">
        <f t="shared" si="68"/>
        <v>0</v>
      </c>
      <c r="AD276" s="389">
        <f t="shared" si="68"/>
        <v>0</v>
      </c>
      <c r="AE276" s="389">
        <f t="shared" si="68"/>
        <v>0</v>
      </c>
      <c r="AF276" s="389">
        <f t="shared" si="68"/>
        <v>0</v>
      </c>
      <c r="AG276" s="389">
        <f t="shared" si="68"/>
        <v>0</v>
      </c>
      <c r="AH276" s="389">
        <f t="shared" si="68"/>
        <v>0</v>
      </c>
      <c r="AI276" s="389">
        <f t="shared" si="68"/>
        <v>0</v>
      </c>
      <c r="AJ276" s="389">
        <f t="shared" si="68"/>
        <v>0</v>
      </c>
      <c r="AK276" s="389">
        <f t="shared" si="68"/>
        <v>0</v>
      </c>
      <c r="AL276" s="389">
        <f t="shared" si="68"/>
        <v>0</v>
      </c>
      <c r="AM276" s="389">
        <f t="shared" si="68"/>
        <v>0</v>
      </c>
      <c r="AN276" s="389">
        <f t="shared" si="68"/>
        <v>0</v>
      </c>
      <c r="AO276" s="389">
        <f t="shared" si="68"/>
        <v>0</v>
      </c>
      <c r="AP276" s="389">
        <f t="shared" si="68"/>
        <v>0</v>
      </c>
      <c r="AQ276" s="389">
        <f t="shared" si="68"/>
        <v>0</v>
      </c>
      <c r="AR276" s="389">
        <f t="shared" si="68"/>
        <v>0</v>
      </c>
    </row>
    <row r="277" spans="1:44" x14ac:dyDescent="0.2">
      <c r="A277" s="76">
        <v>2</v>
      </c>
      <c r="B277" s="372">
        <f t="shared" ref="B277:C292" si="69">B144</f>
        <v>2</v>
      </c>
      <c r="C277" s="372" t="str">
        <f t="shared" si="69"/>
        <v xml:space="preserve">Cheltuieli privind marfurile </v>
      </c>
      <c r="D277" s="373">
        <f t="shared" si="53"/>
        <v>0</v>
      </c>
      <c r="E277" s="389">
        <f t="shared" si="66"/>
        <v>0</v>
      </c>
      <c r="F277" s="389">
        <f t="shared" si="68"/>
        <v>0</v>
      </c>
      <c r="G277" s="389">
        <f t="shared" si="68"/>
        <v>0</v>
      </c>
      <c r="H277" s="389">
        <f t="shared" si="68"/>
        <v>0</v>
      </c>
      <c r="I277" s="389">
        <f t="shared" si="68"/>
        <v>0</v>
      </c>
      <c r="J277" s="389">
        <f t="shared" si="68"/>
        <v>0</v>
      </c>
      <c r="K277" s="389">
        <f t="shared" si="68"/>
        <v>0</v>
      </c>
      <c r="L277" s="389">
        <f t="shared" si="68"/>
        <v>0</v>
      </c>
      <c r="M277" s="389">
        <f t="shared" si="68"/>
        <v>0</v>
      </c>
      <c r="N277" s="389">
        <f t="shared" si="68"/>
        <v>0</v>
      </c>
      <c r="O277" s="389">
        <f t="shared" si="68"/>
        <v>0</v>
      </c>
      <c r="P277" s="389">
        <f t="shared" si="68"/>
        <v>0</v>
      </c>
      <c r="Q277" s="389">
        <f t="shared" si="68"/>
        <v>0</v>
      </c>
      <c r="R277" s="389">
        <f t="shared" si="68"/>
        <v>0</v>
      </c>
      <c r="S277" s="389">
        <f t="shared" si="68"/>
        <v>0</v>
      </c>
      <c r="T277" s="389">
        <f t="shared" si="68"/>
        <v>0</v>
      </c>
      <c r="U277" s="389">
        <f t="shared" si="68"/>
        <v>0</v>
      </c>
      <c r="V277" s="389">
        <f t="shared" si="68"/>
        <v>0</v>
      </c>
      <c r="W277" s="389">
        <f t="shared" si="68"/>
        <v>0</v>
      </c>
      <c r="X277" s="389">
        <f t="shared" si="68"/>
        <v>0</v>
      </c>
      <c r="Y277" s="389">
        <f t="shared" si="68"/>
        <v>0</v>
      </c>
      <c r="Z277" s="389">
        <f t="shared" si="68"/>
        <v>0</v>
      </c>
      <c r="AA277" s="389">
        <f t="shared" si="68"/>
        <v>0</v>
      </c>
      <c r="AB277" s="389">
        <f t="shared" si="68"/>
        <v>0</v>
      </c>
      <c r="AC277" s="389">
        <f t="shared" si="68"/>
        <v>0</v>
      </c>
      <c r="AD277" s="389">
        <f t="shared" si="68"/>
        <v>0</v>
      </c>
      <c r="AE277" s="389">
        <f t="shared" si="68"/>
        <v>0</v>
      </c>
      <c r="AF277" s="389">
        <f t="shared" si="68"/>
        <v>0</v>
      </c>
      <c r="AG277" s="389">
        <f t="shared" si="68"/>
        <v>0</v>
      </c>
      <c r="AH277" s="389">
        <f t="shared" si="68"/>
        <v>0</v>
      </c>
      <c r="AI277" s="389">
        <f t="shared" si="68"/>
        <v>0</v>
      </c>
      <c r="AJ277" s="389">
        <f t="shared" si="68"/>
        <v>0</v>
      </c>
      <c r="AK277" s="389">
        <f t="shared" si="68"/>
        <v>0</v>
      </c>
      <c r="AL277" s="389">
        <f t="shared" si="68"/>
        <v>0</v>
      </c>
      <c r="AM277" s="389">
        <f t="shared" si="68"/>
        <v>0</v>
      </c>
      <c r="AN277" s="389">
        <f t="shared" si="68"/>
        <v>0</v>
      </c>
      <c r="AO277" s="389">
        <f t="shared" si="68"/>
        <v>0</v>
      </c>
      <c r="AP277" s="389">
        <f t="shared" si="68"/>
        <v>0</v>
      </c>
      <c r="AQ277" s="389">
        <f t="shared" si="68"/>
        <v>0</v>
      </c>
      <c r="AR277" s="389">
        <f t="shared" si="68"/>
        <v>0</v>
      </c>
    </row>
    <row r="278" spans="1:44" ht="22.5" x14ac:dyDescent="0.2">
      <c r="A278" s="76">
        <v>3</v>
      </c>
      <c r="B278" s="372">
        <f t="shared" si="69"/>
        <v>3</v>
      </c>
      <c r="C278" s="372" t="str">
        <f t="shared" si="69"/>
        <v>Alte cheltuieli materiale (inclusiv cheltuieli cu prestatii externe)</v>
      </c>
      <c r="D278" s="373">
        <f t="shared" si="53"/>
        <v>0</v>
      </c>
      <c r="E278" s="389">
        <f t="shared" si="66"/>
        <v>0</v>
      </c>
      <c r="F278" s="389">
        <f t="shared" si="68"/>
        <v>0</v>
      </c>
      <c r="G278" s="389">
        <f t="shared" si="68"/>
        <v>0</v>
      </c>
      <c r="H278" s="389">
        <f t="shared" si="68"/>
        <v>0</v>
      </c>
      <c r="I278" s="389">
        <f t="shared" si="68"/>
        <v>0</v>
      </c>
      <c r="J278" s="389">
        <f t="shared" si="68"/>
        <v>0</v>
      </c>
      <c r="K278" s="389">
        <f t="shared" si="68"/>
        <v>0</v>
      </c>
      <c r="L278" s="389">
        <f t="shared" si="68"/>
        <v>0</v>
      </c>
      <c r="M278" s="389">
        <f t="shared" si="68"/>
        <v>0</v>
      </c>
      <c r="N278" s="389">
        <f t="shared" si="68"/>
        <v>0</v>
      </c>
      <c r="O278" s="389">
        <f t="shared" si="68"/>
        <v>0</v>
      </c>
      <c r="P278" s="389">
        <f t="shared" si="68"/>
        <v>0</v>
      </c>
      <c r="Q278" s="389">
        <f t="shared" si="68"/>
        <v>0</v>
      </c>
      <c r="R278" s="389">
        <f t="shared" si="68"/>
        <v>0</v>
      </c>
      <c r="S278" s="389">
        <f t="shared" si="68"/>
        <v>0</v>
      </c>
      <c r="T278" s="389">
        <f t="shared" si="68"/>
        <v>0</v>
      </c>
      <c r="U278" s="389">
        <f t="shared" si="68"/>
        <v>0</v>
      </c>
      <c r="V278" s="389">
        <f t="shared" si="68"/>
        <v>0</v>
      </c>
      <c r="W278" s="389">
        <f t="shared" si="68"/>
        <v>0</v>
      </c>
      <c r="X278" s="389">
        <f t="shared" si="68"/>
        <v>0</v>
      </c>
      <c r="Y278" s="389">
        <f t="shared" si="68"/>
        <v>0</v>
      </c>
      <c r="Z278" s="389">
        <f t="shared" si="68"/>
        <v>0</v>
      </c>
      <c r="AA278" s="389">
        <f t="shared" si="68"/>
        <v>0</v>
      </c>
      <c r="AB278" s="389">
        <f t="shared" si="68"/>
        <v>0</v>
      </c>
      <c r="AC278" s="389">
        <f t="shared" si="68"/>
        <v>0</v>
      </c>
      <c r="AD278" s="389">
        <f t="shared" si="68"/>
        <v>0</v>
      </c>
      <c r="AE278" s="389">
        <f t="shared" si="68"/>
        <v>0</v>
      </c>
      <c r="AF278" s="389">
        <f t="shared" si="68"/>
        <v>0</v>
      </c>
      <c r="AG278" s="389">
        <f t="shared" si="68"/>
        <v>0</v>
      </c>
      <c r="AH278" s="389">
        <f t="shared" si="68"/>
        <v>0</v>
      </c>
      <c r="AI278" s="389">
        <f t="shared" si="68"/>
        <v>0</v>
      </c>
      <c r="AJ278" s="389">
        <f t="shared" si="68"/>
        <v>0</v>
      </c>
      <c r="AK278" s="389">
        <f t="shared" si="68"/>
        <v>0</v>
      </c>
      <c r="AL278" s="389">
        <f t="shared" si="68"/>
        <v>0</v>
      </c>
      <c r="AM278" s="389">
        <f t="shared" si="68"/>
        <v>0</v>
      </c>
      <c r="AN278" s="389">
        <f t="shared" si="68"/>
        <v>0</v>
      </c>
      <c r="AO278" s="389">
        <f t="shared" si="68"/>
        <v>0</v>
      </c>
      <c r="AP278" s="389">
        <f t="shared" si="68"/>
        <v>0</v>
      </c>
      <c r="AQ278" s="389">
        <f t="shared" si="68"/>
        <v>0</v>
      </c>
      <c r="AR278" s="389">
        <f t="shared" si="68"/>
        <v>0</v>
      </c>
    </row>
    <row r="279" spans="1:44" ht="22.5" x14ac:dyDescent="0.2">
      <c r="A279" s="76">
        <v>4</v>
      </c>
      <c r="B279" s="372">
        <f t="shared" si="69"/>
        <v>4</v>
      </c>
      <c r="C279" s="372" t="str">
        <f t="shared" si="69"/>
        <v>Cheltuieli cu energia termica, energie electrica</v>
      </c>
      <c r="D279" s="373">
        <f t="shared" si="53"/>
        <v>0</v>
      </c>
      <c r="E279" s="389">
        <f t="shared" si="66"/>
        <v>0</v>
      </c>
      <c r="F279" s="389">
        <f t="shared" si="68"/>
        <v>0</v>
      </c>
      <c r="G279" s="389">
        <f t="shared" si="68"/>
        <v>0</v>
      </c>
      <c r="H279" s="389">
        <f t="shared" si="68"/>
        <v>0</v>
      </c>
      <c r="I279" s="389">
        <f t="shared" si="68"/>
        <v>0</v>
      </c>
      <c r="J279" s="389">
        <f t="shared" si="68"/>
        <v>0</v>
      </c>
      <c r="K279" s="389">
        <f t="shared" si="68"/>
        <v>0</v>
      </c>
      <c r="L279" s="389">
        <f t="shared" si="68"/>
        <v>0</v>
      </c>
      <c r="M279" s="389">
        <f t="shared" si="68"/>
        <v>0</v>
      </c>
      <c r="N279" s="389">
        <f t="shared" si="68"/>
        <v>0</v>
      </c>
      <c r="O279" s="389">
        <f t="shared" si="68"/>
        <v>0</v>
      </c>
      <c r="P279" s="389">
        <f t="shared" si="68"/>
        <v>0</v>
      </c>
      <c r="Q279" s="389">
        <f t="shared" si="68"/>
        <v>0</v>
      </c>
      <c r="R279" s="389">
        <f t="shared" si="68"/>
        <v>0</v>
      </c>
      <c r="S279" s="389">
        <f t="shared" si="68"/>
        <v>0</v>
      </c>
      <c r="T279" s="389">
        <f t="shared" si="68"/>
        <v>0</v>
      </c>
      <c r="U279" s="389">
        <f t="shared" si="68"/>
        <v>0</v>
      </c>
      <c r="V279" s="389">
        <f t="shared" si="68"/>
        <v>0</v>
      </c>
      <c r="W279" s="389">
        <f t="shared" si="68"/>
        <v>0</v>
      </c>
      <c r="X279" s="389">
        <f t="shared" si="68"/>
        <v>0</v>
      </c>
      <c r="Y279" s="389">
        <f t="shared" si="68"/>
        <v>0</v>
      </c>
      <c r="Z279" s="389">
        <f t="shared" si="68"/>
        <v>0</v>
      </c>
      <c r="AA279" s="389">
        <f t="shared" si="68"/>
        <v>0</v>
      </c>
      <c r="AB279" s="389">
        <f t="shared" si="68"/>
        <v>0</v>
      </c>
      <c r="AC279" s="389">
        <f t="shared" si="68"/>
        <v>0</v>
      </c>
      <c r="AD279" s="389">
        <f t="shared" si="68"/>
        <v>0</v>
      </c>
      <c r="AE279" s="389">
        <f t="shared" si="68"/>
        <v>0</v>
      </c>
      <c r="AF279" s="389">
        <f t="shared" si="68"/>
        <v>0</v>
      </c>
      <c r="AG279" s="389">
        <f t="shared" si="68"/>
        <v>0</v>
      </c>
      <c r="AH279" s="389">
        <f t="shared" si="68"/>
        <v>0</v>
      </c>
      <c r="AI279" s="389">
        <f t="shared" si="68"/>
        <v>0</v>
      </c>
      <c r="AJ279" s="389">
        <f t="shared" si="68"/>
        <v>0</v>
      </c>
      <c r="AK279" s="389">
        <f t="shared" si="68"/>
        <v>0</v>
      </c>
      <c r="AL279" s="389">
        <f t="shared" si="68"/>
        <v>0</v>
      </c>
      <c r="AM279" s="389">
        <f t="shared" si="68"/>
        <v>0</v>
      </c>
      <c r="AN279" s="389">
        <f t="shared" si="68"/>
        <v>0</v>
      </c>
      <c r="AO279" s="389">
        <f t="shared" si="68"/>
        <v>0</v>
      </c>
      <c r="AP279" s="389">
        <f t="shared" si="68"/>
        <v>0</v>
      </c>
      <c r="AQ279" s="389">
        <f t="shared" si="68"/>
        <v>0</v>
      </c>
      <c r="AR279" s="389">
        <f t="shared" si="68"/>
        <v>0</v>
      </c>
    </row>
    <row r="280" spans="1:44" x14ac:dyDescent="0.2">
      <c r="A280" s="76">
        <v>5</v>
      </c>
      <c r="B280" s="372">
        <f t="shared" si="69"/>
        <v>5</v>
      </c>
      <c r="C280" s="372" t="str">
        <f t="shared" si="69"/>
        <v>Cheltuieli cu apa</v>
      </c>
      <c r="D280" s="373">
        <f t="shared" si="53"/>
        <v>0</v>
      </c>
      <c r="E280" s="389">
        <f t="shared" si="66"/>
        <v>0</v>
      </c>
      <c r="F280" s="389">
        <f t="shared" si="68"/>
        <v>0</v>
      </c>
      <c r="G280" s="389">
        <f t="shared" si="68"/>
        <v>0</v>
      </c>
      <c r="H280" s="389">
        <f t="shared" si="68"/>
        <v>0</v>
      </c>
      <c r="I280" s="389">
        <f t="shared" si="68"/>
        <v>0</v>
      </c>
      <c r="J280" s="389">
        <f t="shared" si="68"/>
        <v>0</v>
      </c>
      <c r="K280" s="389">
        <f t="shared" si="68"/>
        <v>0</v>
      </c>
      <c r="L280" s="389">
        <f t="shared" si="68"/>
        <v>0</v>
      </c>
      <c r="M280" s="389">
        <f t="shared" si="68"/>
        <v>0</v>
      </c>
      <c r="N280" s="389">
        <f t="shared" si="68"/>
        <v>0</v>
      </c>
      <c r="O280" s="389">
        <f t="shared" si="68"/>
        <v>0</v>
      </c>
      <c r="P280" s="389">
        <f t="shared" si="68"/>
        <v>0</v>
      </c>
      <c r="Q280" s="389">
        <f t="shared" si="68"/>
        <v>0</v>
      </c>
      <c r="R280" s="389">
        <f t="shared" si="68"/>
        <v>0</v>
      </c>
      <c r="S280" s="389">
        <f t="shared" si="68"/>
        <v>0</v>
      </c>
      <c r="T280" s="389">
        <f t="shared" si="68"/>
        <v>0</v>
      </c>
      <c r="U280" s="389">
        <f t="shared" si="68"/>
        <v>0</v>
      </c>
      <c r="V280" s="389">
        <f t="shared" si="68"/>
        <v>0</v>
      </c>
      <c r="W280" s="389">
        <f t="shared" si="68"/>
        <v>0</v>
      </c>
      <c r="X280" s="389">
        <f t="shared" si="68"/>
        <v>0</v>
      </c>
      <c r="Y280" s="389">
        <f t="shared" si="68"/>
        <v>0</v>
      </c>
      <c r="Z280" s="389">
        <f t="shared" si="68"/>
        <v>0</v>
      </c>
      <c r="AA280" s="389">
        <f t="shared" si="68"/>
        <v>0</v>
      </c>
      <c r="AB280" s="389">
        <f t="shared" si="68"/>
        <v>0</v>
      </c>
      <c r="AC280" s="389">
        <f t="shared" si="68"/>
        <v>0</v>
      </c>
      <c r="AD280" s="389">
        <f t="shared" si="68"/>
        <v>0</v>
      </c>
      <c r="AE280" s="389">
        <f t="shared" si="68"/>
        <v>0</v>
      </c>
      <c r="AF280" s="389">
        <f t="shared" si="68"/>
        <v>0</v>
      </c>
      <c r="AG280" s="389">
        <f t="shared" si="68"/>
        <v>0</v>
      </c>
      <c r="AH280" s="389">
        <f t="shared" si="68"/>
        <v>0</v>
      </c>
      <c r="AI280" s="389">
        <f t="shared" si="68"/>
        <v>0</v>
      </c>
      <c r="AJ280" s="389">
        <f t="shared" si="68"/>
        <v>0</v>
      </c>
      <c r="AK280" s="389">
        <f t="shared" si="68"/>
        <v>0</v>
      </c>
      <c r="AL280" s="389">
        <f t="shared" si="68"/>
        <v>0</v>
      </c>
      <c r="AM280" s="389">
        <f t="shared" si="68"/>
        <v>0</v>
      </c>
      <c r="AN280" s="389">
        <f t="shared" si="68"/>
        <v>0</v>
      </c>
      <c r="AO280" s="389">
        <f t="shared" si="68"/>
        <v>0</v>
      </c>
      <c r="AP280" s="389">
        <f t="shared" si="68"/>
        <v>0</v>
      </c>
      <c r="AQ280" s="389">
        <f t="shared" si="68"/>
        <v>0</v>
      </c>
      <c r="AR280" s="389">
        <f t="shared" si="68"/>
        <v>0</v>
      </c>
    </row>
    <row r="281" spans="1:44" x14ac:dyDescent="0.2">
      <c r="A281" s="76">
        <v>6</v>
      </c>
      <c r="B281" s="372">
        <f t="shared" si="69"/>
        <v>6</v>
      </c>
      <c r="C281" s="372" t="str">
        <f t="shared" si="69"/>
        <v>Alte cheltuieli din afara (cu utilitati)</v>
      </c>
      <c r="D281" s="373">
        <f t="shared" si="53"/>
        <v>0</v>
      </c>
      <c r="E281" s="389">
        <f t="shared" si="66"/>
        <v>0</v>
      </c>
      <c r="F281" s="389">
        <f t="shared" si="68"/>
        <v>0</v>
      </c>
      <c r="G281" s="389">
        <f t="shared" si="68"/>
        <v>0</v>
      </c>
      <c r="H281" s="389">
        <f t="shared" si="68"/>
        <v>0</v>
      </c>
      <c r="I281" s="389">
        <f t="shared" si="68"/>
        <v>0</v>
      </c>
      <c r="J281" s="389">
        <f t="shared" si="68"/>
        <v>0</v>
      </c>
      <c r="K281" s="389">
        <f t="shared" si="68"/>
        <v>0</v>
      </c>
      <c r="L281" s="389">
        <f t="shared" si="68"/>
        <v>0</v>
      </c>
      <c r="M281" s="389">
        <f t="shared" si="68"/>
        <v>0</v>
      </c>
      <c r="N281" s="389">
        <f t="shared" si="68"/>
        <v>0</v>
      </c>
      <c r="O281" s="389">
        <f t="shared" si="68"/>
        <v>0</v>
      </c>
      <c r="P281" s="389">
        <f t="shared" si="68"/>
        <v>0</v>
      </c>
      <c r="Q281" s="389">
        <f t="shared" si="68"/>
        <v>0</v>
      </c>
      <c r="R281" s="389">
        <f t="shared" si="68"/>
        <v>0</v>
      </c>
      <c r="S281" s="389">
        <f t="shared" si="68"/>
        <v>0</v>
      </c>
      <c r="T281" s="389">
        <f t="shared" si="68"/>
        <v>0</v>
      </c>
      <c r="U281" s="389">
        <f t="shared" si="68"/>
        <v>0</v>
      </c>
      <c r="V281" s="389">
        <f t="shared" si="68"/>
        <v>0</v>
      </c>
      <c r="W281" s="389">
        <f t="shared" si="68"/>
        <v>0</v>
      </c>
      <c r="X281" s="389">
        <f t="shared" si="68"/>
        <v>0</v>
      </c>
      <c r="Y281" s="389">
        <f t="shared" si="68"/>
        <v>0</v>
      </c>
      <c r="Z281" s="389">
        <f t="shared" si="68"/>
        <v>0</v>
      </c>
      <c r="AA281" s="389">
        <f t="shared" si="68"/>
        <v>0</v>
      </c>
      <c r="AB281" s="389">
        <f t="shared" si="68"/>
        <v>0</v>
      </c>
      <c r="AC281" s="389">
        <f t="shared" si="68"/>
        <v>0</v>
      </c>
      <c r="AD281" s="389">
        <f t="shared" si="68"/>
        <v>0</v>
      </c>
      <c r="AE281" s="389">
        <f t="shared" si="68"/>
        <v>0</v>
      </c>
      <c r="AF281" s="389">
        <f t="shared" si="68"/>
        <v>0</v>
      </c>
      <c r="AG281" s="389">
        <f t="shared" si="68"/>
        <v>0</v>
      </c>
      <c r="AH281" s="389">
        <f t="shared" si="68"/>
        <v>0</v>
      </c>
      <c r="AI281" s="389">
        <f t="shared" si="68"/>
        <v>0</v>
      </c>
      <c r="AJ281" s="389">
        <f t="shared" si="68"/>
        <v>0</v>
      </c>
      <c r="AK281" s="389">
        <f t="shared" si="68"/>
        <v>0</v>
      </c>
      <c r="AL281" s="389">
        <f t="shared" si="68"/>
        <v>0</v>
      </c>
      <c r="AM281" s="389">
        <f t="shared" si="68"/>
        <v>0</v>
      </c>
      <c r="AN281" s="389">
        <f t="shared" si="68"/>
        <v>0</v>
      </c>
      <c r="AO281" s="389">
        <f t="shared" si="68"/>
        <v>0</v>
      </c>
      <c r="AP281" s="389">
        <f t="shared" ref="AP281:AR281" si="70">AP148-AP50</f>
        <v>0</v>
      </c>
      <c r="AQ281" s="389">
        <f t="shared" si="70"/>
        <v>0</v>
      </c>
      <c r="AR281" s="389">
        <f t="shared" si="70"/>
        <v>0</v>
      </c>
    </row>
    <row r="282" spans="1:44" s="426" customFormat="1" x14ac:dyDescent="0.2">
      <c r="A282" s="76">
        <v>7</v>
      </c>
      <c r="B282" s="372">
        <f t="shared" si="69"/>
        <v>7</v>
      </c>
      <c r="C282" s="372" t="str">
        <f t="shared" si="69"/>
        <v>Total cheltuieli materiale</v>
      </c>
      <c r="D282" s="373">
        <f t="shared" si="53"/>
        <v>0</v>
      </c>
      <c r="E282" s="389">
        <f t="shared" si="66"/>
        <v>0</v>
      </c>
      <c r="F282" s="389">
        <f t="shared" si="66"/>
        <v>0</v>
      </c>
      <c r="G282" s="389">
        <f t="shared" si="66"/>
        <v>0</v>
      </c>
      <c r="H282" s="389">
        <f t="shared" si="66"/>
        <v>0</v>
      </c>
      <c r="I282" s="389">
        <f t="shared" si="66"/>
        <v>0</v>
      </c>
      <c r="J282" s="389">
        <f t="shared" si="66"/>
        <v>0</v>
      </c>
      <c r="K282" s="389">
        <f t="shared" si="66"/>
        <v>0</v>
      </c>
      <c r="L282" s="389">
        <f t="shared" si="66"/>
        <v>0</v>
      </c>
      <c r="M282" s="389">
        <f t="shared" si="66"/>
        <v>0</v>
      </c>
      <c r="N282" s="389">
        <f t="shared" si="66"/>
        <v>0</v>
      </c>
      <c r="O282" s="389">
        <f t="shared" si="66"/>
        <v>0</v>
      </c>
      <c r="P282" s="389">
        <f t="shared" si="66"/>
        <v>0</v>
      </c>
      <c r="Q282" s="389">
        <f t="shared" si="66"/>
        <v>0</v>
      </c>
      <c r="R282" s="389">
        <f t="shared" si="66"/>
        <v>0</v>
      </c>
      <c r="S282" s="389">
        <f t="shared" si="66"/>
        <v>0</v>
      </c>
      <c r="T282" s="389">
        <f t="shared" si="66"/>
        <v>0</v>
      </c>
      <c r="U282" s="389">
        <f t="shared" ref="F282:AR288" si="71">U149-U51</f>
        <v>0</v>
      </c>
      <c r="V282" s="389">
        <f t="shared" si="71"/>
        <v>0</v>
      </c>
      <c r="W282" s="389">
        <f t="shared" si="71"/>
        <v>0</v>
      </c>
      <c r="X282" s="389">
        <f t="shared" si="71"/>
        <v>0</v>
      </c>
      <c r="Y282" s="389">
        <f t="shared" si="71"/>
        <v>0</v>
      </c>
      <c r="Z282" s="389">
        <f t="shared" si="71"/>
        <v>0</v>
      </c>
      <c r="AA282" s="389">
        <f t="shared" si="71"/>
        <v>0</v>
      </c>
      <c r="AB282" s="389">
        <f t="shared" si="71"/>
        <v>0</v>
      </c>
      <c r="AC282" s="389">
        <f t="shared" si="71"/>
        <v>0</v>
      </c>
      <c r="AD282" s="389">
        <f t="shared" si="71"/>
        <v>0</v>
      </c>
      <c r="AE282" s="389">
        <f t="shared" si="71"/>
        <v>0</v>
      </c>
      <c r="AF282" s="389">
        <f t="shared" si="71"/>
        <v>0</v>
      </c>
      <c r="AG282" s="389">
        <f t="shared" si="71"/>
        <v>0</v>
      </c>
      <c r="AH282" s="389">
        <f t="shared" si="71"/>
        <v>0</v>
      </c>
      <c r="AI282" s="389">
        <f t="shared" si="71"/>
        <v>0</v>
      </c>
      <c r="AJ282" s="389">
        <f t="shared" si="71"/>
        <v>0</v>
      </c>
      <c r="AK282" s="389">
        <f t="shared" si="71"/>
        <v>0</v>
      </c>
      <c r="AL282" s="389">
        <f t="shared" si="71"/>
        <v>0</v>
      </c>
      <c r="AM282" s="389">
        <f t="shared" si="71"/>
        <v>0</v>
      </c>
      <c r="AN282" s="389">
        <f t="shared" si="71"/>
        <v>0</v>
      </c>
      <c r="AO282" s="389">
        <f t="shared" si="71"/>
        <v>0</v>
      </c>
      <c r="AP282" s="389">
        <f t="shared" si="71"/>
        <v>0</v>
      </c>
      <c r="AQ282" s="389">
        <f t="shared" si="71"/>
        <v>0</v>
      </c>
      <c r="AR282" s="389">
        <f t="shared" si="71"/>
        <v>0</v>
      </c>
    </row>
    <row r="283" spans="1:44" s="426" customFormat="1" x14ac:dyDescent="0.2">
      <c r="A283" s="76">
        <v>8</v>
      </c>
      <c r="B283" s="372">
        <f t="shared" si="69"/>
        <v>8</v>
      </c>
      <c r="C283" s="372" t="str">
        <f t="shared" si="69"/>
        <v>Cheltuieli cu personalul angajat</v>
      </c>
      <c r="D283" s="373">
        <f t="shared" si="53"/>
        <v>0</v>
      </c>
      <c r="E283" s="389">
        <f t="shared" si="66"/>
        <v>0</v>
      </c>
      <c r="F283" s="389">
        <f t="shared" si="71"/>
        <v>0</v>
      </c>
      <c r="G283" s="389">
        <f t="shared" si="71"/>
        <v>0</v>
      </c>
      <c r="H283" s="389">
        <f t="shared" si="71"/>
        <v>0</v>
      </c>
      <c r="I283" s="389">
        <f t="shared" si="71"/>
        <v>0</v>
      </c>
      <c r="J283" s="389">
        <f t="shared" si="71"/>
        <v>0</v>
      </c>
      <c r="K283" s="389">
        <f t="shared" si="71"/>
        <v>0</v>
      </c>
      <c r="L283" s="389">
        <f t="shared" si="71"/>
        <v>0</v>
      </c>
      <c r="M283" s="389">
        <f t="shared" si="71"/>
        <v>0</v>
      </c>
      <c r="N283" s="389">
        <f t="shared" si="71"/>
        <v>0</v>
      </c>
      <c r="O283" s="389">
        <f t="shared" si="71"/>
        <v>0</v>
      </c>
      <c r="P283" s="389">
        <f t="shared" si="71"/>
        <v>0</v>
      </c>
      <c r="Q283" s="389">
        <f t="shared" si="71"/>
        <v>0</v>
      </c>
      <c r="R283" s="389">
        <f t="shared" si="71"/>
        <v>0</v>
      </c>
      <c r="S283" s="389">
        <f t="shared" si="71"/>
        <v>0</v>
      </c>
      <c r="T283" s="389">
        <f t="shared" si="71"/>
        <v>0</v>
      </c>
      <c r="U283" s="389">
        <f t="shared" si="71"/>
        <v>0</v>
      </c>
      <c r="V283" s="389">
        <f t="shared" si="71"/>
        <v>0</v>
      </c>
      <c r="W283" s="389">
        <f t="shared" si="71"/>
        <v>0</v>
      </c>
      <c r="X283" s="389">
        <f t="shared" si="71"/>
        <v>0</v>
      </c>
      <c r="Y283" s="389">
        <f t="shared" si="71"/>
        <v>0</v>
      </c>
      <c r="Z283" s="389">
        <f t="shared" si="71"/>
        <v>0</v>
      </c>
      <c r="AA283" s="389">
        <f t="shared" si="71"/>
        <v>0</v>
      </c>
      <c r="AB283" s="389">
        <f t="shared" si="71"/>
        <v>0</v>
      </c>
      <c r="AC283" s="389">
        <f t="shared" si="71"/>
        <v>0</v>
      </c>
      <c r="AD283" s="389">
        <f t="shared" si="71"/>
        <v>0</v>
      </c>
      <c r="AE283" s="389">
        <f t="shared" si="71"/>
        <v>0</v>
      </c>
      <c r="AF283" s="389">
        <f t="shared" si="71"/>
        <v>0</v>
      </c>
      <c r="AG283" s="389">
        <f t="shared" si="71"/>
        <v>0</v>
      </c>
      <c r="AH283" s="389">
        <f t="shared" si="71"/>
        <v>0</v>
      </c>
      <c r="AI283" s="389">
        <f t="shared" si="71"/>
        <v>0</v>
      </c>
      <c r="AJ283" s="389">
        <f t="shared" si="71"/>
        <v>0</v>
      </c>
      <c r="AK283" s="389">
        <f t="shared" si="71"/>
        <v>0</v>
      </c>
      <c r="AL283" s="389">
        <f t="shared" si="71"/>
        <v>0</v>
      </c>
      <c r="AM283" s="389">
        <f t="shared" si="71"/>
        <v>0</v>
      </c>
      <c r="AN283" s="389">
        <f t="shared" si="71"/>
        <v>0</v>
      </c>
      <c r="AO283" s="389">
        <f t="shared" si="71"/>
        <v>0</v>
      </c>
      <c r="AP283" s="389">
        <f t="shared" si="71"/>
        <v>0</v>
      </c>
      <c r="AQ283" s="389">
        <f t="shared" si="71"/>
        <v>0</v>
      </c>
      <c r="AR283" s="389">
        <f t="shared" si="71"/>
        <v>0</v>
      </c>
    </row>
    <row r="284" spans="1:44" s="426" customFormat="1" x14ac:dyDescent="0.2">
      <c r="A284" s="76">
        <v>12</v>
      </c>
      <c r="B284" s="372">
        <f t="shared" si="69"/>
        <v>9</v>
      </c>
      <c r="C284" s="372" t="str">
        <f t="shared" si="69"/>
        <v xml:space="preserve">    număr de angajați</v>
      </c>
      <c r="D284" s="373">
        <f t="shared" si="53"/>
        <v>0</v>
      </c>
      <c r="E284" s="389">
        <f t="shared" si="66"/>
        <v>0</v>
      </c>
      <c r="F284" s="389">
        <f t="shared" si="71"/>
        <v>0</v>
      </c>
      <c r="G284" s="389">
        <f t="shared" si="71"/>
        <v>0</v>
      </c>
      <c r="H284" s="389">
        <f t="shared" si="71"/>
        <v>0</v>
      </c>
      <c r="I284" s="389">
        <f t="shared" si="71"/>
        <v>0</v>
      </c>
      <c r="J284" s="389">
        <f t="shared" si="71"/>
        <v>0</v>
      </c>
      <c r="K284" s="389">
        <f t="shared" si="71"/>
        <v>0</v>
      </c>
      <c r="L284" s="389">
        <f t="shared" si="71"/>
        <v>0</v>
      </c>
      <c r="M284" s="389">
        <f t="shared" si="71"/>
        <v>0</v>
      </c>
      <c r="N284" s="389">
        <f t="shared" si="71"/>
        <v>0</v>
      </c>
      <c r="O284" s="389">
        <f t="shared" si="71"/>
        <v>0</v>
      </c>
      <c r="P284" s="389">
        <f t="shared" si="71"/>
        <v>0</v>
      </c>
      <c r="Q284" s="389">
        <f t="shared" si="71"/>
        <v>0</v>
      </c>
      <c r="R284" s="389">
        <f t="shared" si="71"/>
        <v>0</v>
      </c>
      <c r="S284" s="389">
        <f t="shared" si="71"/>
        <v>0</v>
      </c>
      <c r="T284" s="389">
        <f t="shared" si="71"/>
        <v>0</v>
      </c>
      <c r="U284" s="389">
        <f t="shared" si="71"/>
        <v>0</v>
      </c>
      <c r="V284" s="389">
        <f t="shared" si="71"/>
        <v>0</v>
      </c>
      <c r="W284" s="389">
        <f t="shared" si="71"/>
        <v>0</v>
      </c>
      <c r="X284" s="389">
        <f t="shared" si="71"/>
        <v>0</v>
      </c>
      <c r="Y284" s="389">
        <f t="shared" si="71"/>
        <v>0</v>
      </c>
      <c r="Z284" s="389">
        <f t="shared" si="71"/>
        <v>0</v>
      </c>
      <c r="AA284" s="389">
        <f t="shared" si="71"/>
        <v>0</v>
      </c>
      <c r="AB284" s="389">
        <f t="shared" si="71"/>
        <v>0</v>
      </c>
      <c r="AC284" s="389">
        <f t="shared" si="71"/>
        <v>0</v>
      </c>
      <c r="AD284" s="389">
        <f t="shared" si="71"/>
        <v>0</v>
      </c>
      <c r="AE284" s="389">
        <f t="shared" si="71"/>
        <v>0</v>
      </c>
      <c r="AF284" s="389">
        <f t="shared" si="71"/>
        <v>0</v>
      </c>
      <c r="AG284" s="389">
        <f t="shared" si="71"/>
        <v>0</v>
      </c>
      <c r="AH284" s="389">
        <f t="shared" si="71"/>
        <v>0</v>
      </c>
      <c r="AI284" s="389">
        <f t="shared" si="71"/>
        <v>0</v>
      </c>
      <c r="AJ284" s="389">
        <f t="shared" si="71"/>
        <v>0</v>
      </c>
      <c r="AK284" s="389">
        <f t="shared" si="71"/>
        <v>0</v>
      </c>
      <c r="AL284" s="389">
        <f t="shared" si="71"/>
        <v>0</v>
      </c>
      <c r="AM284" s="389">
        <f t="shared" si="71"/>
        <v>0</v>
      </c>
      <c r="AN284" s="389">
        <f t="shared" si="71"/>
        <v>0</v>
      </c>
      <c r="AO284" s="389">
        <f t="shared" si="71"/>
        <v>0</v>
      </c>
      <c r="AP284" s="389">
        <f t="shared" si="71"/>
        <v>0</v>
      </c>
      <c r="AQ284" s="389">
        <f t="shared" si="71"/>
        <v>0</v>
      </c>
      <c r="AR284" s="389">
        <f t="shared" si="71"/>
        <v>0</v>
      </c>
    </row>
    <row r="285" spans="1:44" s="426" customFormat="1" x14ac:dyDescent="0.2">
      <c r="A285" s="76">
        <v>13</v>
      </c>
      <c r="B285" s="372">
        <f t="shared" si="69"/>
        <v>10</v>
      </c>
      <c r="C285" s="372" t="str">
        <f t="shared" si="69"/>
        <v xml:space="preserve">    salariul de bază prognozat/luna</v>
      </c>
      <c r="D285" s="373">
        <f t="shared" si="53"/>
        <v>0</v>
      </c>
      <c r="E285" s="389">
        <f t="shared" si="66"/>
        <v>0</v>
      </c>
      <c r="F285" s="389">
        <f t="shared" si="71"/>
        <v>0</v>
      </c>
      <c r="G285" s="389">
        <f t="shared" si="71"/>
        <v>0</v>
      </c>
      <c r="H285" s="389">
        <f t="shared" si="71"/>
        <v>0</v>
      </c>
      <c r="I285" s="389">
        <f t="shared" si="71"/>
        <v>0</v>
      </c>
      <c r="J285" s="389">
        <f t="shared" si="71"/>
        <v>0</v>
      </c>
      <c r="K285" s="389">
        <f t="shared" si="71"/>
        <v>0</v>
      </c>
      <c r="L285" s="389">
        <f t="shared" si="71"/>
        <v>0</v>
      </c>
      <c r="M285" s="389">
        <f t="shared" si="71"/>
        <v>0</v>
      </c>
      <c r="N285" s="389">
        <f t="shared" si="71"/>
        <v>0</v>
      </c>
      <c r="O285" s="389">
        <f t="shared" si="71"/>
        <v>0</v>
      </c>
      <c r="P285" s="389">
        <f t="shared" si="71"/>
        <v>0</v>
      </c>
      <c r="Q285" s="389">
        <f t="shared" si="71"/>
        <v>0</v>
      </c>
      <c r="R285" s="389">
        <f t="shared" si="71"/>
        <v>0</v>
      </c>
      <c r="S285" s="389">
        <f t="shared" si="71"/>
        <v>0</v>
      </c>
      <c r="T285" s="389">
        <f t="shared" si="71"/>
        <v>0</v>
      </c>
      <c r="U285" s="389">
        <f t="shared" si="71"/>
        <v>0</v>
      </c>
      <c r="V285" s="389">
        <f t="shared" si="71"/>
        <v>0</v>
      </c>
      <c r="W285" s="389">
        <f t="shared" si="71"/>
        <v>0</v>
      </c>
      <c r="X285" s="389">
        <f t="shared" si="71"/>
        <v>0</v>
      </c>
      <c r="Y285" s="389">
        <f t="shared" si="71"/>
        <v>0</v>
      </c>
      <c r="Z285" s="389">
        <f t="shared" si="71"/>
        <v>0</v>
      </c>
      <c r="AA285" s="389">
        <f t="shared" si="71"/>
        <v>0</v>
      </c>
      <c r="AB285" s="389">
        <f t="shared" si="71"/>
        <v>0</v>
      </c>
      <c r="AC285" s="389">
        <f t="shared" si="71"/>
        <v>0</v>
      </c>
      <c r="AD285" s="389">
        <f t="shared" si="71"/>
        <v>0</v>
      </c>
      <c r="AE285" s="389">
        <f t="shared" si="71"/>
        <v>0</v>
      </c>
      <c r="AF285" s="389">
        <f t="shared" si="71"/>
        <v>0</v>
      </c>
      <c r="AG285" s="389">
        <f t="shared" si="71"/>
        <v>0</v>
      </c>
      <c r="AH285" s="389">
        <f t="shared" si="71"/>
        <v>0</v>
      </c>
      <c r="AI285" s="389">
        <f t="shared" si="71"/>
        <v>0</v>
      </c>
      <c r="AJ285" s="389">
        <f t="shared" si="71"/>
        <v>0</v>
      </c>
      <c r="AK285" s="389">
        <f t="shared" si="71"/>
        <v>0</v>
      </c>
      <c r="AL285" s="389">
        <f t="shared" si="71"/>
        <v>0</v>
      </c>
      <c r="AM285" s="389">
        <f t="shared" si="71"/>
        <v>0</v>
      </c>
      <c r="AN285" s="389">
        <f t="shared" si="71"/>
        <v>0</v>
      </c>
      <c r="AO285" s="389">
        <f t="shared" si="71"/>
        <v>0</v>
      </c>
      <c r="AP285" s="389">
        <f t="shared" si="71"/>
        <v>0</v>
      </c>
      <c r="AQ285" s="389">
        <f t="shared" si="71"/>
        <v>0</v>
      </c>
      <c r="AR285" s="389">
        <f t="shared" si="71"/>
        <v>0</v>
      </c>
    </row>
    <row r="286" spans="1:44" s="426" customFormat="1" x14ac:dyDescent="0.2">
      <c r="A286" s="76">
        <v>14</v>
      </c>
      <c r="B286" s="372">
        <f t="shared" si="69"/>
        <v>11</v>
      </c>
      <c r="C286" s="372" t="str">
        <f t="shared" si="69"/>
        <v xml:space="preserve">    numar de luni / an </v>
      </c>
      <c r="D286" s="373">
        <f t="shared" si="53"/>
        <v>0</v>
      </c>
      <c r="E286" s="389">
        <f t="shared" si="66"/>
        <v>0</v>
      </c>
      <c r="F286" s="389">
        <f t="shared" si="71"/>
        <v>0</v>
      </c>
      <c r="G286" s="389">
        <f t="shared" si="71"/>
        <v>0</v>
      </c>
      <c r="H286" s="389">
        <f t="shared" si="71"/>
        <v>0</v>
      </c>
      <c r="I286" s="389">
        <f t="shared" si="71"/>
        <v>0</v>
      </c>
      <c r="J286" s="389">
        <f t="shared" si="71"/>
        <v>0</v>
      </c>
      <c r="K286" s="389">
        <f t="shared" si="71"/>
        <v>0</v>
      </c>
      <c r="L286" s="389">
        <f t="shared" si="71"/>
        <v>0</v>
      </c>
      <c r="M286" s="389">
        <f t="shared" si="71"/>
        <v>0</v>
      </c>
      <c r="N286" s="389">
        <f t="shared" si="71"/>
        <v>0</v>
      </c>
      <c r="O286" s="389">
        <f t="shared" si="71"/>
        <v>0</v>
      </c>
      <c r="P286" s="389">
        <f t="shared" si="71"/>
        <v>0</v>
      </c>
      <c r="Q286" s="389">
        <f t="shared" si="71"/>
        <v>0</v>
      </c>
      <c r="R286" s="389">
        <f t="shared" si="71"/>
        <v>0</v>
      </c>
      <c r="S286" s="389">
        <f t="shared" si="71"/>
        <v>0</v>
      </c>
      <c r="T286" s="389">
        <f t="shared" si="71"/>
        <v>0</v>
      </c>
      <c r="U286" s="389">
        <f t="shared" si="71"/>
        <v>0</v>
      </c>
      <c r="V286" s="389">
        <f t="shared" si="71"/>
        <v>0</v>
      </c>
      <c r="W286" s="389">
        <f t="shared" si="71"/>
        <v>0</v>
      </c>
      <c r="X286" s="389">
        <f t="shared" si="71"/>
        <v>0</v>
      </c>
      <c r="Y286" s="389">
        <f t="shared" si="71"/>
        <v>0</v>
      </c>
      <c r="Z286" s="389">
        <f t="shared" si="71"/>
        <v>0</v>
      </c>
      <c r="AA286" s="389">
        <f t="shared" si="71"/>
        <v>0</v>
      </c>
      <c r="AB286" s="389">
        <f t="shared" si="71"/>
        <v>0</v>
      </c>
      <c r="AC286" s="389">
        <f t="shared" si="71"/>
        <v>0</v>
      </c>
      <c r="AD286" s="389">
        <f t="shared" si="71"/>
        <v>0</v>
      </c>
      <c r="AE286" s="389">
        <f t="shared" si="71"/>
        <v>0</v>
      </c>
      <c r="AF286" s="389">
        <f t="shared" si="71"/>
        <v>0</v>
      </c>
      <c r="AG286" s="389">
        <f t="shared" si="71"/>
        <v>0</v>
      </c>
      <c r="AH286" s="389">
        <f t="shared" si="71"/>
        <v>0</v>
      </c>
      <c r="AI286" s="389">
        <f t="shared" si="71"/>
        <v>0</v>
      </c>
      <c r="AJ286" s="389">
        <f t="shared" si="71"/>
        <v>0</v>
      </c>
      <c r="AK286" s="389">
        <f t="shared" si="71"/>
        <v>0</v>
      </c>
      <c r="AL286" s="389">
        <f t="shared" si="71"/>
        <v>0</v>
      </c>
      <c r="AM286" s="389">
        <f t="shared" si="71"/>
        <v>0</v>
      </c>
      <c r="AN286" s="389">
        <f t="shared" si="71"/>
        <v>0</v>
      </c>
      <c r="AO286" s="389">
        <f t="shared" si="71"/>
        <v>0</v>
      </c>
      <c r="AP286" s="389">
        <f t="shared" si="71"/>
        <v>0</v>
      </c>
      <c r="AQ286" s="389">
        <f t="shared" si="71"/>
        <v>0</v>
      </c>
      <c r="AR286" s="389">
        <f t="shared" si="71"/>
        <v>0</v>
      </c>
    </row>
    <row r="287" spans="1:44" s="426" customFormat="1" ht="22.5" x14ac:dyDescent="0.2">
      <c r="A287" s="76">
        <v>15</v>
      </c>
      <c r="B287" s="372">
        <f t="shared" si="69"/>
        <v>12</v>
      </c>
      <c r="C287" s="372" t="str">
        <f t="shared" si="69"/>
        <v>Cheltuieli cu asigurarile si protectia sociala</v>
      </c>
      <c r="D287" s="373">
        <f t="shared" si="53"/>
        <v>0</v>
      </c>
      <c r="E287" s="389">
        <f t="shared" si="66"/>
        <v>0</v>
      </c>
      <c r="F287" s="389">
        <f t="shared" si="71"/>
        <v>0</v>
      </c>
      <c r="G287" s="389">
        <f t="shared" si="71"/>
        <v>0</v>
      </c>
      <c r="H287" s="389">
        <f t="shared" si="71"/>
        <v>0</v>
      </c>
      <c r="I287" s="389">
        <f t="shared" si="71"/>
        <v>0</v>
      </c>
      <c r="J287" s="389">
        <f t="shared" si="71"/>
        <v>0</v>
      </c>
      <c r="K287" s="389">
        <f t="shared" si="71"/>
        <v>0</v>
      </c>
      <c r="L287" s="389">
        <f t="shared" si="71"/>
        <v>0</v>
      </c>
      <c r="M287" s="389">
        <f t="shared" si="71"/>
        <v>0</v>
      </c>
      <c r="N287" s="389">
        <f t="shared" si="71"/>
        <v>0</v>
      </c>
      <c r="O287" s="389">
        <f t="shared" si="71"/>
        <v>0</v>
      </c>
      <c r="P287" s="389">
        <f t="shared" si="71"/>
        <v>0</v>
      </c>
      <c r="Q287" s="389">
        <f t="shared" si="71"/>
        <v>0</v>
      </c>
      <c r="R287" s="389">
        <f t="shared" si="71"/>
        <v>0</v>
      </c>
      <c r="S287" s="389">
        <f t="shared" si="71"/>
        <v>0</v>
      </c>
      <c r="T287" s="389">
        <f t="shared" si="71"/>
        <v>0</v>
      </c>
      <c r="U287" s="389">
        <f t="shared" si="71"/>
        <v>0</v>
      </c>
      <c r="V287" s="389">
        <f t="shared" si="71"/>
        <v>0</v>
      </c>
      <c r="W287" s="389">
        <f t="shared" si="71"/>
        <v>0</v>
      </c>
      <c r="X287" s="389">
        <f t="shared" si="71"/>
        <v>0</v>
      </c>
      <c r="Y287" s="389">
        <f t="shared" si="71"/>
        <v>0</v>
      </c>
      <c r="Z287" s="389">
        <f t="shared" si="71"/>
        <v>0</v>
      </c>
      <c r="AA287" s="389">
        <f t="shared" si="71"/>
        <v>0</v>
      </c>
      <c r="AB287" s="389">
        <f t="shared" si="71"/>
        <v>0</v>
      </c>
      <c r="AC287" s="389">
        <f t="shared" si="71"/>
        <v>0</v>
      </c>
      <c r="AD287" s="389">
        <f t="shared" si="71"/>
        <v>0</v>
      </c>
      <c r="AE287" s="389">
        <f t="shared" si="71"/>
        <v>0</v>
      </c>
      <c r="AF287" s="389">
        <f t="shared" si="71"/>
        <v>0</v>
      </c>
      <c r="AG287" s="389">
        <f t="shared" si="71"/>
        <v>0</v>
      </c>
      <c r="AH287" s="389">
        <f t="shared" si="71"/>
        <v>0</v>
      </c>
      <c r="AI287" s="389">
        <f t="shared" si="71"/>
        <v>0</v>
      </c>
      <c r="AJ287" s="389">
        <f t="shared" si="71"/>
        <v>0</v>
      </c>
      <c r="AK287" s="389">
        <f t="shared" si="71"/>
        <v>0</v>
      </c>
      <c r="AL287" s="389">
        <f t="shared" si="71"/>
        <v>0</v>
      </c>
      <c r="AM287" s="389">
        <f t="shared" si="71"/>
        <v>0</v>
      </c>
      <c r="AN287" s="389">
        <f t="shared" si="71"/>
        <v>0</v>
      </c>
      <c r="AO287" s="389">
        <f t="shared" si="71"/>
        <v>0</v>
      </c>
      <c r="AP287" s="389">
        <f t="shared" si="71"/>
        <v>0</v>
      </c>
      <c r="AQ287" s="389">
        <f t="shared" si="71"/>
        <v>0</v>
      </c>
      <c r="AR287" s="389">
        <f t="shared" si="71"/>
        <v>0</v>
      </c>
    </row>
    <row r="288" spans="1:44" s="426" customFormat="1" x14ac:dyDescent="0.2">
      <c r="A288" s="76">
        <v>16</v>
      </c>
      <c r="B288" s="372">
        <f t="shared" si="69"/>
        <v>13</v>
      </c>
      <c r="C288" s="372" t="str">
        <f t="shared" si="69"/>
        <v>Cheltuieli de personal</v>
      </c>
      <c r="D288" s="373">
        <f t="shared" si="53"/>
        <v>0</v>
      </c>
      <c r="E288" s="389">
        <f t="shared" si="66"/>
        <v>0</v>
      </c>
      <c r="F288" s="389">
        <f t="shared" si="71"/>
        <v>0</v>
      </c>
      <c r="G288" s="389">
        <f t="shared" si="71"/>
        <v>0</v>
      </c>
      <c r="H288" s="389">
        <f t="shared" si="71"/>
        <v>0</v>
      </c>
      <c r="I288" s="389">
        <f t="shared" si="71"/>
        <v>0</v>
      </c>
      <c r="J288" s="389">
        <f t="shared" si="71"/>
        <v>0</v>
      </c>
      <c r="K288" s="389">
        <f t="shared" si="71"/>
        <v>0</v>
      </c>
      <c r="L288" s="389">
        <f t="shared" si="71"/>
        <v>0</v>
      </c>
      <c r="M288" s="389">
        <f t="shared" si="71"/>
        <v>0</v>
      </c>
      <c r="N288" s="389">
        <f t="shared" si="71"/>
        <v>0</v>
      </c>
      <c r="O288" s="389">
        <f t="shared" si="71"/>
        <v>0</v>
      </c>
      <c r="P288" s="389">
        <f t="shared" si="71"/>
        <v>0</v>
      </c>
      <c r="Q288" s="389">
        <f t="shared" si="71"/>
        <v>0</v>
      </c>
      <c r="R288" s="389">
        <f t="shared" si="71"/>
        <v>0</v>
      </c>
      <c r="S288" s="389">
        <f t="shared" si="71"/>
        <v>0</v>
      </c>
      <c r="T288" s="389">
        <f t="shared" si="71"/>
        <v>0</v>
      </c>
      <c r="U288" s="389">
        <f t="shared" si="71"/>
        <v>0</v>
      </c>
      <c r="V288" s="389">
        <f t="shared" si="71"/>
        <v>0</v>
      </c>
      <c r="W288" s="389">
        <f t="shared" si="71"/>
        <v>0</v>
      </c>
      <c r="X288" s="389">
        <f t="shared" si="71"/>
        <v>0</v>
      </c>
      <c r="Y288" s="389">
        <f t="shared" si="71"/>
        <v>0</v>
      </c>
      <c r="Z288" s="389">
        <f t="shared" si="71"/>
        <v>0</v>
      </c>
      <c r="AA288" s="389">
        <f t="shared" si="71"/>
        <v>0</v>
      </c>
      <c r="AB288" s="389">
        <f t="shared" si="71"/>
        <v>0</v>
      </c>
      <c r="AC288" s="389">
        <f t="shared" si="71"/>
        <v>0</v>
      </c>
      <c r="AD288" s="389">
        <f t="shared" si="71"/>
        <v>0</v>
      </c>
      <c r="AE288" s="389">
        <f t="shared" si="71"/>
        <v>0</v>
      </c>
      <c r="AF288" s="389">
        <f t="shared" si="71"/>
        <v>0</v>
      </c>
      <c r="AG288" s="389">
        <f t="shared" si="71"/>
        <v>0</v>
      </c>
      <c r="AH288" s="389">
        <f t="shared" si="71"/>
        <v>0</v>
      </c>
      <c r="AI288" s="389">
        <f t="shared" si="71"/>
        <v>0</v>
      </c>
      <c r="AJ288" s="389">
        <f t="shared" si="71"/>
        <v>0</v>
      </c>
      <c r="AK288" s="389">
        <f t="shared" si="71"/>
        <v>0</v>
      </c>
      <c r="AL288" s="389">
        <f t="shared" si="71"/>
        <v>0</v>
      </c>
      <c r="AM288" s="389">
        <f t="shared" si="71"/>
        <v>0</v>
      </c>
      <c r="AN288" s="389">
        <f t="shared" si="71"/>
        <v>0</v>
      </c>
      <c r="AO288" s="389">
        <f t="shared" si="71"/>
        <v>0</v>
      </c>
      <c r="AP288" s="389">
        <f t="shared" ref="AP288:AR288" si="72">AP155-AP57</f>
        <v>0</v>
      </c>
      <c r="AQ288" s="389">
        <f t="shared" si="72"/>
        <v>0</v>
      </c>
      <c r="AR288" s="389">
        <f t="shared" si="72"/>
        <v>0</v>
      </c>
    </row>
    <row r="289" spans="1:44" s="426" customFormat="1" ht="22.5" x14ac:dyDescent="0.2">
      <c r="A289" s="76">
        <v>17</v>
      </c>
      <c r="B289" s="372">
        <f t="shared" si="69"/>
        <v>14</v>
      </c>
      <c r="C289" s="372" t="str">
        <f t="shared" si="69"/>
        <v>Cheltuieli de intretinere si reparatii capitale</v>
      </c>
      <c r="D289" s="373">
        <f t="shared" si="53"/>
        <v>0</v>
      </c>
      <c r="E289" s="389">
        <f t="shared" ref="E289:AR295" si="73">E156-E58</f>
        <v>0</v>
      </c>
      <c r="F289" s="389">
        <f t="shared" si="73"/>
        <v>0</v>
      </c>
      <c r="G289" s="389">
        <f t="shared" si="73"/>
        <v>0</v>
      </c>
      <c r="H289" s="389">
        <f t="shared" si="73"/>
        <v>0</v>
      </c>
      <c r="I289" s="389">
        <f t="shared" si="73"/>
        <v>0</v>
      </c>
      <c r="J289" s="389">
        <f t="shared" si="73"/>
        <v>0</v>
      </c>
      <c r="K289" s="389">
        <f t="shared" si="73"/>
        <v>0</v>
      </c>
      <c r="L289" s="389">
        <f t="shared" si="73"/>
        <v>0</v>
      </c>
      <c r="M289" s="389">
        <f t="shared" si="73"/>
        <v>0</v>
      </c>
      <c r="N289" s="389">
        <f t="shared" si="73"/>
        <v>0</v>
      </c>
      <c r="O289" s="389">
        <f t="shared" si="73"/>
        <v>0</v>
      </c>
      <c r="P289" s="389">
        <f t="shared" si="73"/>
        <v>0</v>
      </c>
      <c r="Q289" s="389">
        <f t="shared" si="73"/>
        <v>0</v>
      </c>
      <c r="R289" s="389">
        <f t="shared" si="73"/>
        <v>0</v>
      </c>
      <c r="S289" s="389">
        <f t="shared" si="73"/>
        <v>0</v>
      </c>
      <c r="T289" s="389">
        <f t="shared" si="73"/>
        <v>0</v>
      </c>
      <c r="U289" s="389">
        <f t="shared" si="73"/>
        <v>0</v>
      </c>
      <c r="V289" s="389">
        <f t="shared" si="73"/>
        <v>0</v>
      </c>
      <c r="W289" s="389">
        <f t="shared" si="73"/>
        <v>0</v>
      </c>
      <c r="X289" s="389">
        <f t="shared" si="73"/>
        <v>0</v>
      </c>
      <c r="Y289" s="389">
        <f t="shared" si="73"/>
        <v>0</v>
      </c>
      <c r="Z289" s="389">
        <f t="shared" si="73"/>
        <v>0</v>
      </c>
      <c r="AA289" s="389">
        <f t="shared" si="73"/>
        <v>0</v>
      </c>
      <c r="AB289" s="389">
        <f t="shared" si="73"/>
        <v>0</v>
      </c>
      <c r="AC289" s="389">
        <f t="shared" si="73"/>
        <v>0</v>
      </c>
      <c r="AD289" s="389">
        <f t="shared" si="73"/>
        <v>0</v>
      </c>
      <c r="AE289" s="389">
        <f t="shared" si="73"/>
        <v>0</v>
      </c>
      <c r="AF289" s="389">
        <f t="shared" si="73"/>
        <v>0</v>
      </c>
      <c r="AG289" s="389">
        <f t="shared" si="73"/>
        <v>0</v>
      </c>
      <c r="AH289" s="389">
        <f t="shared" si="73"/>
        <v>0</v>
      </c>
      <c r="AI289" s="389">
        <f t="shared" si="73"/>
        <v>0</v>
      </c>
      <c r="AJ289" s="389">
        <f t="shared" si="73"/>
        <v>0</v>
      </c>
      <c r="AK289" s="389">
        <f t="shared" si="73"/>
        <v>0</v>
      </c>
      <c r="AL289" s="389">
        <f t="shared" si="73"/>
        <v>0</v>
      </c>
      <c r="AM289" s="389">
        <f t="shared" si="73"/>
        <v>0</v>
      </c>
      <c r="AN289" s="389">
        <f t="shared" si="73"/>
        <v>0</v>
      </c>
      <c r="AO289" s="389">
        <f t="shared" si="73"/>
        <v>0</v>
      </c>
      <c r="AP289" s="389">
        <f t="shared" si="73"/>
        <v>0</v>
      </c>
      <c r="AQ289" s="389">
        <f t="shared" si="73"/>
        <v>0</v>
      </c>
      <c r="AR289" s="389">
        <f t="shared" si="73"/>
        <v>0</v>
      </c>
    </row>
    <row r="290" spans="1:44" s="426" customFormat="1" x14ac:dyDescent="0.2">
      <c r="A290" s="76">
        <v>18</v>
      </c>
      <c r="B290" s="372">
        <f t="shared" si="69"/>
        <v>15</v>
      </c>
      <c r="C290" s="372" t="str">
        <f t="shared" si="69"/>
        <v>Cheltuieli generale de administratie</v>
      </c>
      <c r="D290" s="373">
        <f t="shared" si="53"/>
        <v>0</v>
      </c>
      <c r="E290" s="389">
        <f t="shared" si="73"/>
        <v>0</v>
      </c>
      <c r="F290" s="389">
        <f t="shared" si="73"/>
        <v>0</v>
      </c>
      <c r="G290" s="389">
        <f t="shared" si="73"/>
        <v>0</v>
      </c>
      <c r="H290" s="389">
        <f t="shared" si="73"/>
        <v>0</v>
      </c>
      <c r="I290" s="389">
        <f t="shared" si="73"/>
        <v>0</v>
      </c>
      <c r="J290" s="389">
        <f t="shared" si="73"/>
        <v>0</v>
      </c>
      <c r="K290" s="389">
        <f t="shared" si="73"/>
        <v>0</v>
      </c>
      <c r="L290" s="389">
        <f t="shared" si="73"/>
        <v>0</v>
      </c>
      <c r="M290" s="389">
        <f t="shared" si="73"/>
        <v>0</v>
      </c>
      <c r="N290" s="389">
        <f t="shared" si="73"/>
        <v>0</v>
      </c>
      <c r="O290" s="389">
        <f t="shared" si="73"/>
        <v>0</v>
      </c>
      <c r="P290" s="389">
        <f t="shared" si="73"/>
        <v>0</v>
      </c>
      <c r="Q290" s="389">
        <f t="shared" si="73"/>
        <v>0</v>
      </c>
      <c r="R290" s="389">
        <f t="shared" si="73"/>
        <v>0</v>
      </c>
      <c r="S290" s="389">
        <f t="shared" si="73"/>
        <v>0</v>
      </c>
      <c r="T290" s="389">
        <f t="shared" si="73"/>
        <v>0</v>
      </c>
      <c r="U290" s="389">
        <f t="shared" si="73"/>
        <v>0</v>
      </c>
      <c r="V290" s="389">
        <f t="shared" si="73"/>
        <v>0</v>
      </c>
      <c r="W290" s="389">
        <f t="shared" si="73"/>
        <v>0</v>
      </c>
      <c r="X290" s="389">
        <f t="shared" si="73"/>
        <v>0</v>
      </c>
      <c r="Y290" s="389">
        <f t="shared" si="73"/>
        <v>0</v>
      </c>
      <c r="Z290" s="389">
        <f t="shared" si="73"/>
        <v>0</v>
      </c>
      <c r="AA290" s="389">
        <f t="shared" si="73"/>
        <v>0</v>
      </c>
      <c r="AB290" s="389">
        <f t="shared" si="73"/>
        <v>0</v>
      </c>
      <c r="AC290" s="389">
        <f t="shared" si="73"/>
        <v>0</v>
      </c>
      <c r="AD290" s="389">
        <f t="shared" si="73"/>
        <v>0</v>
      </c>
      <c r="AE290" s="389">
        <f t="shared" si="73"/>
        <v>0</v>
      </c>
      <c r="AF290" s="389">
        <f t="shared" si="73"/>
        <v>0</v>
      </c>
      <c r="AG290" s="389">
        <f t="shared" si="73"/>
        <v>0</v>
      </c>
      <c r="AH290" s="389">
        <f t="shared" si="73"/>
        <v>0</v>
      </c>
      <c r="AI290" s="389">
        <f t="shared" si="73"/>
        <v>0</v>
      </c>
      <c r="AJ290" s="389">
        <f t="shared" si="73"/>
        <v>0</v>
      </c>
      <c r="AK290" s="389">
        <f t="shared" si="73"/>
        <v>0</v>
      </c>
      <c r="AL290" s="389">
        <f t="shared" si="73"/>
        <v>0</v>
      </c>
      <c r="AM290" s="389">
        <f t="shared" si="73"/>
        <v>0</v>
      </c>
      <c r="AN290" s="389">
        <f t="shared" si="73"/>
        <v>0</v>
      </c>
      <c r="AO290" s="389">
        <f t="shared" si="73"/>
        <v>0</v>
      </c>
      <c r="AP290" s="389">
        <f t="shared" si="73"/>
        <v>0</v>
      </c>
      <c r="AQ290" s="389">
        <f t="shared" si="73"/>
        <v>0</v>
      </c>
      <c r="AR290" s="389">
        <f t="shared" si="73"/>
        <v>0</v>
      </c>
    </row>
    <row r="291" spans="1:44" s="426" customFormat="1" x14ac:dyDescent="0.2">
      <c r="A291" s="76">
        <v>19</v>
      </c>
      <c r="B291" s="372">
        <f t="shared" si="69"/>
        <v>16</v>
      </c>
      <c r="C291" s="372" t="str">
        <f t="shared" si="69"/>
        <v>Cheltuieli de vanzare si distributie</v>
      </c>
      <c r="D291" s="373">
        <f t="shared" si="53"/>
        <v>0</v>
      </c>
      <c r="E291" s="389">
        <f t="shared" si="73"/>
        <v>0</v>
      </c>
      <c r="F291" s="389">
        <f t="shared" si="73"/>
        <v>0</v>
      </c>
      <c r="G291" s="389">
        <f t="shared" si="73"/>
        <v>0</v>
      </c>
      <c r="H291" s="389">
        <f t="shared" si="73"/>
        <v>0</v>
      </c>
      <c r="I291" s="389">
        <f t="shared" si="73"/>
        <v>0</v>
      </c>
      <c r="J291" s="389">
        <f t="shared" si="73"/>
        <v>0</v>
      </c>
      <c r="K291" s="389">
        <f t="shared" si="73"/>
        <v>0</v>
      </c>
      <c r="L291" s="389">
        <f t="shared" si="73"/>
        <v>0</v>
      </c>
      <c r="M291" s="389">
        <f t="shared" si="73"/>
        <v>0</v>
      </c>
      <c r="N291" s="389">
        <f t="shared" si="73"/>
        <v>0</v>
      </c>
      <c r="O291" s="389">
        <f t="shared" si="73"/>
        <v>0</v>
      </c>
      <c r="P291" s="389">
        <f t="shared" si="73"/>
        <v>0</v>
      </c>
      <c r="Q291" s="389">
        <f t="shared" si="73"/>
        <v>0</v>
      </c>
      <c r="R291" s="389">
        <f t="shared" si="73"/>
        <v>0</v>
      </c>
      <c r="S291" s="389">
        <f t="shared" si="73"/>
        <v>0</v>
      </c>
      <c r="T291" s="389">
        <f t="shared" si="73"/>
        <v>0</v>
      </c>
      <c r="U291" s="389">
        <f t="shared" si="73"/>
        <v>0</v>
      </c>
      <c r="V291" s="389">
        <f t="shared" si="73"/>
        <v>0</v>
      </c>
      <c r="W291" s="389">
        <f t="shared" si="73"/>
        <v>0</v>
      </c>
      <c r="X291" s="389">
        <f t="shared" si="73"/>
        <v>0</v>
      </c>
      <c r="Y291" s="389">
        <f t="shared" si="73"/>
        <v>0</v>
      </c>
      <c r="Z291" s="389">
        <f t="shared" si="73"/>
        <v>0</v>
      </c>
      <c r="AA291" s="389">
        <f t="shared" si="73"/>
        <v>0</v>
      </c>
      <c r="AB291" s="389">
        <f t="shared" si="73"/>
        <v>0</v>
      </c>
      <c r="AC291" s="389">
        <f t="shared" si="73"/>
        <v>0</v>
      </c>
      <c r="AD291" s="389">
        <f t="shared" si="73"/>
        <v>0</v>
      </c>
      <c r="AE291" s="389">
        <f t="shared" si="73"/>
        <v>0</v>
      </c>
      <c r="AF291" s="389">
        <f t="shared" si="73"/>
        <v>0</v>
      </c>
      <c r="AG291" s="389">
        <f t="shared" si="73"/>
        <v>0</v>
      </c>
      <c r="AH291" s="389">
        <f t="shared" si="73"/>
        <v>0</v>
      </c>
      <c r="AI291" s="389">
        <f t="shared" si="73"/>
        <v>0</v>
      </c>
      <c r="AJ291" s="389">
        <f t="shared" si="73"/>
        <v>0</v>
      </c>
      <c r="AK291" s="389">
        <f t="shared" si="73"/>
        <v>0</v>
      </c>
      <c r="AL291" s="389">
        <f t="shared" si="73"/>
        <v>0</v>
      </c>
      <c r="AM291" s="389">
        <f t="shared" si="73"/>
        <v>0</v>
      </c>
      <c r="AN291" s="389">
        <f t="shared" si="73"/>
        <v>0</v>
      </c>
      <c r="AO291" s="389">
        <f t="shared" si="73"/>
        <v>0</v>
      </c>
      <c r="AP291" s="389">
        <f t="shared" si="73"/>
        <v>0</v>
      </c>
      <c r="AQ291" s="389">
        <f t="shared" si="73"/>
        <v>0</v>
      </c>
      <c r="AR291" s="389">
        <f t="shared" si="73"/>
        <v>0</v>
      </c>
    </row>
    <row r="292" spans="1:44" s="426" customFormat="1" x14ac:dyDescent="0.2">
      <c r="A292" s="76">
        <v>20</v>
      </c>
      <c r="B292" s="372">
        <f t="shared" si="69"/>
        <v>17</v>
      </c>
      <c r="C292" s="372" t="str">
        <f t="shared" si="69"/>
        <v>Cheltuieli cu concesiunile</v>
      </c>
      <c r="D292" s="373">
        <f t="shared" si="53"/>
        <v>0</v>
      </c>
      <c r="E292" s="389">
        <f t="shared" si="73"/>
        <v>0</v>
      </c>
      <c r="F292" s="389">
        <f t="shared" si="73"/>
        <v>0</v>
      </c>
      <c r="G292" s="389">
        <f t="shared" si="73"/>
        <v>0</v>
      </c>
      <c r="H292" s="389">
        <f t="shared" si="73"/>
        <v>0</v>
      </c>
      <c r="I292" s="389">
        <f t="shared" si="73"/>
        <v>0</v>
      </c>
      <c r="J292" s="389">
        <f t="shared" si="73"/>
        <v>0</v>
      </c>
      <c r="K292" s="389">
        <f t="shared" si="73"/>
        <v>0</v>
      </c>
      <c r="L292" s="389">
        <f t="shared" si="73"/>
        <v>0</v>
      </c>
      <c r="M292" s="389">
        <f t="shared" si="73"/>
        <v>0</v>
      </c>
      <c r="N292" s="389">
        <f t="shared" si="73"/>
        <v>0</v>
      </c>
      <c r="O292" s="389">
        <f t="shared" si="73"/>
        <v>0</v>
      </c>
      <c r="P292" s="389">
        <f t="shared" si="73"/>
        <v>0</v>
      </c>
      <c r="Q292" s="389">
        <f t="shared" si="73"/>
        <v>0</v>
      </c>
      <c r="R292" s="389">
        <f t="shared" si="73"/>
        <v>0</v>
      </c>
      <c r="S292" s="389">
        <f t="shared" si="73"/>
        <v>0</v>
      </c>
      <c r="T292" s="389">
        <f t="shared" si="73"/>
        <v>0</v>
      </c>
      <c r="U292" s="389">
        <f t="shared" si="73"/>
        <v>0</v>
      </c>
      <c r="V292" s="389">
        <f t="shared" si="73"/>
        <v>0</v>
      </c>
      <c r="W292" s="389">
        <f t="shared" si="73"/>
        <v>0</v>
      </c>
      <c r="X292" s="389">
        <f t="shared" si="73"/>
        <v>0</v>
      </c>
      <c r="Y292" s="389">
        <f t="shared" si="73"/>
        <v>0</v>
      </c>
      <c r="Z292" s="389">
        <f t="shared" si="73"/>
        <v>0</v>
      </c>
      <c r="AA292" s="389">
        <f t="shared" si="73"/>
        <v>0</v>
      </c>
      <c r="AB292" s="389">
        <f t="shared" si="73"/>
        <v>0</v>
      </c>
      <c r="AC292" s="389">
        <f t="shared" si="73"/>
        <v>0</v>
      </c>
      <c r="AD292" s="389">
        <f t="shared" si="73"/>
        <v>0</v>
      </c>
      <c r="AE292" s="389">
        <f t="shared" si="73"/>
        <v>0</v>
      </c>
      <c r="AF292" s="389">
        <f t="shared" si="73"/>
        <v>0</v>
      </c>
      <c r="AG292" s="389">
        <f t="shared" si="73"/>
        <v>0</v>
      </c>
      <c r="AH292" s="389">
        <f t="shared" si="73"/>
        <v>0</v>
      </c>
      <c r="AI292" s="389">
        <f t="shared" si="73"/>
        <v>0</v>
      </c>
      <c r="AJ292" s="389">
        <f t="shared" si="73"/>
        <v>0</v>
      </c>
      <c r="AK292" s="389">
        <f t="shared" si="73"/>
        <v>0</v>
      </c>
      <c r="AL292" s="389">
        <f t="shared" si="73"/>
        <v>0</v>
      </c>
      <c r="AM292" s="389">
        <f t="shared" si="73"/>
        <v>0</v>
      </c>
      <c r="AN292" s="389">
        <f t="shared" si="73"/>
        <v>0</v>
      </c>
      <c r="AO292" s="389">
        <f t="shared" si="73"/>
        <v>0</v>
      </c>
      <c r="AP292" s="389">
        <f t="shared" si="73"/>
        <v>0</v>
      </c>
      <c r="AQ292" s="389">
        <f t="shared" si="73"/>
        <v>0</v>
      </c>
      <c r="AR292" s="389">
        <f t="shared" si="73"/>
        <v>0</v>
      </c>
    </row>
    <row r="293" spans="1:44" s="426" customFormat="1" x14ac:dyDescent="0.2">
      <c r="A293" s="76">
        <v>21</v>
      </c>
      <c r="B293" s="372">
        <f t="shared" ref="B293:C308" si="74">B160</f>
        <v>18</v>
      </c>
      <c r="C293" s="372" t="str">
        <f t="shared" si="74"/>
        <v>Cheltuieli cu logistica</v>
      </c>
      <c r="D293" s="373">
        <f t="shared" si="53"/>
        <v>0</v>
      </c>
      <c r="E293" s="389">
        <f t="shared" si="73"/>
        <v>0</v>
      </c>
      <c r="F293" s="389">
        <f t="shared" si="73"/>
        <v>0</v>
      </c>
      <c r="G293" s="389">
        <f t="shared" si="73"/>
        <v>0</v>
      </c>
      <c r="H293" s="389">
        <f t="shared" si="73"/>
        <v>0</v>
      </c>
      <c r="I293" s="389">
        <f t="shared" si="73"/>
        <v>0</v>
      </c>
      <c r="J293" s="389">
        <f t="shared" si="73"/>
        <v>0</v>
      </c>
      <c r="K293" s="389">
        <f t="shared" si="73"/>
        <v>0</v>
      </c>
      <c r="L293" s="389">
        <f t="shared" si="73"/>
        <v>0</v>
      </c>
      <c r="M293" s="389">
        <f t="shared" si="73"/>
        <v>0</v>
      </c>
      <c r="N293" s="389">
        <f t="shared" si="73"/>
        <v>0</v>
      </c>
      <c r="O293" s="389">
        <f t="shared" si="73"/>
        <v>0</v>
      </c>
      <c r="P293" s="389">
        <f t="shared" si="73"/>
        <v>0</v>
      </c>
      <c r="Q293" s="389">
        <f t="shared" si="73"/>
        <v>0</v>
      </c>
      <c r="R293" s="389">
        <f t="shared" si="73"/>
        <v>0</v>
      </c>
      <c r="S293" s="389">
        <f t="shared" si="73"/>
        <v>0</v>
      </c>
      <c r="T293" s="389">
        <f t="shared" si="73"/>
        <v>0</v>
      </c>
      <c r="U293" s="389">
        <f t="shared" si="73"/>
        <v>0</v>
      </c>
      <c r="V293" s="389">
        <f t="shared" si="73"/>
        <v>0</v>
      </c>
      <c r="W293" s="389">
        <f t="shared" si="73"/>
        <v>0</v>
      </c>
      <c r="X293" s="389">
        <f t="shared" si="73"/>
        <v>0</v>
      </c>
      <c r="Y293" s="389">
        <f t="shared" si="73"/>
        <v>0</v>
      </c>
      <c r="Z293" s="389">
        <f t="shared" si="73"/>
        <v>0</v>
      </c>
      <c r="AA293" s="389">
        <f t="shared" si="73"/>
        <v>0</v>
      </c>
      <c r="AB293" s="389">
        <f t="shared" si="73"/>
        <v>0</v>
      </c>
      <c r="AC293" s="389">
        <f t="shared" si="73"/>
        <v>0</v>
      </c>
      <c r="AD293" s="389">
        <f t="shared" si="73"/>
        <v>0</v>
      </c>
      <c r="AE293" s="389">
        <f t="shared" si="73"/>
        <v>0</v>
      </c>
      <c r="AF293" s="389">
        <f t="shared" si="73"/>
        <v>0</v>
      </c>
      <c r="AG293" s="389">
        <f t="shared" si="73"/>
        <v>0</v>
      </c>
      <c r="AH293" s="389">
        <f t="shared" si="73"/>
        <v>0</v>
      </c>
      <c r="AI293" s="389">
        <f t="shared" si="73"/>
        <v>0</v>
      </c>
      <c r="AJ293" s="389">
        <f t="shared" si="73"/>
        <v>0</v>
      </c>
      <c r="AK293" s="389">
        <f t="shared" si="73"/>
        <v>0</v>
      </c>
      <c r="AL293" s="389">
        <f t="shared" si="73"/>
        <v>0</v>
      </c>
      <c r="AM293" s="389">
        <f t="shared" si="73"/>
        <v>0</v>
      </c>
      <c r="AN293" s="389">
        <f t="shared" si="73"/>
        <v>0</v>
      </c>
      <c r="AO293" s="389">
        <f t="shared" si="73"/>
        <v>0</v>
      </c>
      <c r="AP293" s="389">
        <f t="shared" si="73"/>
        <v>0</v>
      </c>
      <c r="AQ293" s="389">
        <f t="shared" si="73"/>
        <v>0</v>
      </c>
      <c r="AR293" s="389">
        <f t="shared" si="73"/>
        <v>0</v>
      </c>
    </row>
    <row r="294" spans="1:44" s="426" customFormat="1" ht="22.5" x14ac:dyDescent="0.2">
      <c r="A294" s="76">
        <v>22</v>
      </c>
      <c r="B294" s="372">
        <f t="shared" si="74"/>
        <v>19</v>
      </c>
      <c r="C294" s="372" t="str">
        <f t="shared" si="74"/>
        <v>Cheltuieli cu diseminarea rezultatelor</v>
      </c>
      <c r="D294" s="373">
        <f t="shared" si="53"/>
        <v>0</v>
      </c>
      <c r="E294" s="389">
        <f t="shared" si="73"/>
        <v>0</v>
      </c>
      <c r="F294" s="389">
        <f t="shared" si="73"/>
        <v>0</v>
      </c>
      <c r="G294" s="389">
        <f t="shared" si="73"/>
        <v>0</v>
      </c>
      <c r="H294" s="389">
        <f t="shared" si="73"/>
        <v>0</v>
      </c>
      <c r="I294" s="389">
        <f t="shared" si="73"/>
        <v>0</v>
      </c>
      <c r="J294" s="389">
        <f t="shared" si="73"/>
        <v>0</v>
      </c>
      <c r="K294" s="389">
        <f t="shared" si="73"/>
        <v>0</v>
      </c>
      <c r="L294" s="389">
        <f t="shared" si="73"/>
        <v>0</v>
      </c>
      <c r="M294" s="389">
        <f t="shared" si="73"/>
        <v>0</v>
      </c>
      <c r="N294" s="389">
        <f t="shared" si="73"/>
        <v>0</v>
      </c>
      <c r="O294" s="389">
        <f t="shared" si="73"/>
        <v>0</v>
      </c>
      <c r="P294" s="389">
        <f t="shared" si="73"/>
        <v>0</v>
      </c>
      <c r="Q294" s="389">
        <f t="shared" si="73"/>
        <v>0</v>
      </c>
      <c r="R294" s="389">
        <f t="shared" si="73"/>
        <v>0</v>
      </c>
      <c r="S294" s="389">
        <f t="shared" si="73"/>
        <v>0</v>
      </c>
      <c r="T294" s="389">
        <f t="shared" si="73"/>
        <v>0</v>
      </c>
      <c r="U294" s="389">
        <f t="shared" si="73"/>
        <v>0</v>
      </c>
      <c r="V294" s="389">
        <f t="shared" si="73"/>
        <v>0</v>
      </c>
      <c r="W294" s="389">
        <f t="shared" si="73"/>
        <v>0</v>
      </c>
      <c r="X294" s="389">
        <f t="shared" si="73"/>
        <v>0</v>
      </c>
      <c r="Y294" s="389">
        <f t="shared" si="73"/>
        <v>0</v>
      </c>
      <c r="Z294" s="389">
        <f t="shared" si="73"/>
        <v>0</v>
      </c>
      <c r="AA294" s="389">
        <f t="shared" si="73"/>
        <v>0</v>
      </c>
      <c r="AB294" s="389">
        <f t="shared" si="73"/>
        <v>0</v>
      </c>
      <c r="AC294" s="389">
        <f t="shared" si="73"/>
        <v>0</v>
      </c>
      <c r="AD294" s="389">
        <f t="shared" si="73"/>
        <v>0</v>
      </c>
      <c r="AE294" s="389">
        <f t="shared" si="73"/>
        <v>0</v>
      </c>
      <c r="AF294" s="389">
        <f t="shared" si="73"/>
        <v>0</v>
      </c>
      <c r="AG294" s="389">
        <f t="shared" si="73"/>
        <v>0</v>
      </c>
      <c r="AH294" s="389">
        <f t="shared" si="73"/>
        <v>0</v>
      </c>
      <c r="AI294" s="389">
        <f t="shared" si="73"/>
        <v>0</v>
      </c>
      <c r="AJ294" s="389">
        <f t="shared" si="73"/>
        <v>0</v>
      </c>
      <c r="AK294" s="389">
        <f t="shared" si="73"/>
        <v>0</v>
      </c>
      <c r="AL294" s="389">
        <f t="shared" si="73"/>
        <v>0</v>
      </c>
      <c r="AM294" s="389">
        <f t="shared" si="73"/>
        <v>0</v>
      </c>
      <c r="AN294" s="389">
        <f t="shared" si="73"/>
        <v>0</v>
      </c>
      <c r="AO294" s="389">
        <f t="shared" si="73"/>
        <v>0</v>
      </c>
      <c r="AP294" s="389">
        <f t="shared" si="73"/>
        <v>0</v>
      </c>
      <c r="AQ294" s="389">
        <f t="shared" si="73"/>
        <v>0</v>
      </c>
      <c r="AR294" s="389">
        <f t="shared" si="73"/>
        <v>0</v>
      </c>
    </row>
    <row r="295" spans="1:44" s="426" customFormat="1" x14ac:dyDescent="0.2">
      <c r="A295" s="76">
        <v>23</v>
      </c>
      <c r="B295" s="372">
        <f t="shared" si="74"/>
        <v>20</v>
      </c>
      <c r="C295" s="372" t="str">
        <f t="shared" si="74"/>
        <v>Alte cheltuieli operationale</v>
      </c>
      <c r="D295" s="373">
        <f t="shared" si="53"/>
        <v>0</v>
      </c>
      <c r="E295" s="389">
        <f t="shared" si="73"/>
        <v>0</v>
      </c>
      <c r="F295" s="389">
        <f t="shared" si="73"/>
        <v>0</v>
      </c>
      <c r="G295" s="389">
        <f t="shared" si="73"/>
        <v>0</v>
      </c>
      <c r="H295" s="389">
        <f t="shared" si="73"/>
        <v>0</v>
      </c>
      <c r="I295" s="389">
        <f t="shared" si="73"/>
        <v>0</v>
      </c>
      <c r="J295" s="389">
        <f t="shared" si="73"/>
        <v>0</v>
      </c>
      <c r="K295" s="389">
        <f t="shared" si="73"/>
        <v>0</v>
      </c>
      <c r="L295" s="389">
        <f t="shared" si="73"/>
        <v>0</v>
      </c>
      <c r="M295" s="389">
        <f t="shared" si="73"/>
        <v>0</v>
      </c>
      <c r="N295" s="389">
        <f t="shared" si="73"/>
        <v>0</v>
      </c>
      <c r="O295" s="389">
        <f t="shared" si="73"/>
        <v>0</v>
      </c>
      <c r="P295" s="389">
        <f t="shared" si="73"/>
        <v>0</v>
      </c>
      <c r="Q295" s="389">
        <f t="shared" si="73"/>
        <v>0</v>
      </c>
      <c r="R295" s="389">
        <f t="shared" si="73"/>
        <v>0</v>
      </c>
      <c r="S295" s="389">
        <f t="shared" si="73"/>
        <v>0</v>
      </c>
      <c r="T295" s="389">
        <f t="shared" ref="F295:AR301" si="75">T162-T64</f>
        <v>0</v>
      </c>
      <c r="U295" s="389">
        <f t="shared" si="75"/>
        <v>0</v>
      </c>
      <c r="V295" s="389">
        <f t="shared" si="75"/>
        <v>0</v>
      </c>
      <c r="W295" s="389">
        <f t="shared" si="75"/>
        <v>0</v>
      </c>
      <c r="X295" s="389">
        <f t="shared" si="75"/>
        <v>0</v>
      </c>
      <c r="Y295" s="389">
        <f t="shared" si="75"/>
        <v>0</v>
      </c>
      <c r="Z295" s="389">
        <f t="shared" si="75"/>
        <v>0</v>
      </c>
      <c r="AA295" s="389">
        <f t="shared" si="75"/>
        <v>0</v>
      </c>
      <c r="AB295" s="389">
        <f t="shared" si="75"/>
        <v>0</v>
      </c>
      <c r="AC295" s="389">
        <f t="shared" si="75"/>
        <v>0</v>
      </c>
      <c r="AD295" s="389">
        <f t="shared" si="75"/>
        <v>0</v>
      </c>
      <c r="AE295" s="389">
        <f t="shared" si="75"/>
        <v>0</v>
      </c>
      <c r="AF295" s="389">
        <f t="shared" si="75"/>
        <v>0</v>
      </c>
      <c r="AG295" s="389">
        <f t="shared" si="75"/>
        <v>0</v>
      </c>
      <c r="AH295" s="389">
        <f t="shared" si="75"/>
        <v>0</v>
      </c>
      <c r="AI295" s="389">
        <f t="shared" si="75"/>
        <v>0</v>
      </c>
      <c r="AJ295" s="389">
        <f t="shared" si="75"/>
        <v>0</v>
      </c>
      <c r="AK295" s="389">
        <f t="shared" si="75"/>
        <v>0</v>
      </c>
      <c r="AL295" s="389">
        <f t="shared" si="75"/>
        <v>0</v>
      </c>
      <c r="AM295" s="389">
        <f t="shared" si="75"/>
        <v>0</v>
      </c>
      <c r="AN295" s="389">
        <f t="shared" si="75"/>
        <v>0</v>
      </c>
      <c r="AO295" s="389">
        <f t="shared" si="75"/>
        <v>0</v>
      </c>
      <c r="AP295" s="389">
        <f t="shared" si="75"/>
        <v>0</v>
      </c>
      <c r="AQ295" s="389">
        <f t="shared" si="75"/>
        <v>0</v>
      </c>
      <c r="AR295" s="389">
        <f t="shared" si="75"/>
        <v>0</v>
      </c>
    </row>
    <row r="296" spans="1:44" s="426" customFormat="1" x14ac:dyDescent="0.2">
      <c r="A296" s="76">
        <v>24</v>
      </c>
      <c r="B296" s="372">
        <f t="shared" si="74"/>
        <v>21</v>
      </c>
      <c r="C296" s="372" t="str">
        <f t="shared" si="74"/>
        <v>Cheltuieli cu pregătirea profesională</v>
      </c>
      <c r="D296" s="373">
        <f t="shared" si="53"/>
        <v>0</v>
      </c>
      <c r="E296" s="389">
        <f t="shared" ref="E296:T311" si="76">E163-E65</f>
        <v>0</v>
      </c>
      <c r="F296" s="389">
        <f t="shared" si="75"/>
        <v>0</v>
      </c>
      <c r="G296" s="389">
        <f t="shared" si="75"/>
        <v>0</v>
      </c>
      <c r="H296" s="389">
        <f t="shared" si="75"/>
        <v>0</v>
      </c>
      <c r="I296" s="389">
        <f t="shared" si="75"/>
        <v>0</v>
      </c>
      <c r="J296" s="389">
        <f t="shared" si="75"/>
        <v>0</v>
      </c>
      <c r="K296" s="389">
        <f t="shared" si="75"/>
        <v>0</v>
      </c>
      <c r="L296" s="389">
        <f t="shared" si="75"/>
        <v>0</v>
      </c>
      <c r="M296" s="389">
        <f t="shared" si="75"/>
        <v>0</v>
      </c>
      <c r="N296" s="389">
        <f t="shared" si="75"/>
        <v>0</v>
      </c>
      <c r="O296" s="389">
        <f t="shared" si="75"/>
        <v>0</v>
      </c>
      <c r="P296" s="389">
        <f t="shared" si="75"/>
        <v>0</v>
      </c>
      <c r="Q296" s="389">
        <f t="shared" si="75"/>
        <v>0</v>
      </c>
      <c r="R296" s="389">
        <f t="shared" si="75"/>
        <v>0</v>
      </c>
      <c r="S296" s="389">
        <f t="shared" si="75"/>
        <v>0</v>
      </c>
      <c r="T296" s="389">
        <f t="shared" si="75"/>
        <v>0</v>
      </c>
      <c r="U296" s="389">
        <f t="shared" si="75"/>
        <v>0</v>
      </c>
      <c r="V296" s="389">
        <f t="shared" si="75"/>
        <v>0</v>
      </c>
      <c r="W296" s="389">
        <f t="shared" si="75"/>
        <v>0</v>
      </c>
      <c r="X296" s="389">
        <f t="shared" si="75"/>
        <v>0</v>
      </c>
      <c r="Y296" s="389">
        <f t="shared" si="75"/>
        <v>0</v>
      </c>
      <c r="Z296" s="389">
        <f t="shared" si="75"/>
        <v>0</v>
      </c>
      <c r="AA296" s="389">
        <f t="shared" si="75"/>
        <v>0</v>
      </c>
      <c r="AB296" s="389">
        <f t="shared" si="75"/>
        <v>0</v>
      </c>
      <c r="AC296" s="389">
        <f t="shared" si="75"/>
        <v>0</v>
      </c>
      <c r="AD296" s="389">
        <f t="shared" si="75"/>
        <v>0</v>
      </c>
      <c r="AE296" s="389">
        <f t="shared" si="75"/>
        <v>0</v>
      </c>
      <c r="AF296" s="389">
        <f t="shared" si="75"/>
        <v>0</v>
      </c>
      <c r="AG296" s="389">
        <f t="shared" si="75"/>
        <v>0</v>
      </c>
      <c r="AH296" s="389">
        <f t="shared" si="75"/>
        <v>0</v>
      </c>
      <c r="AI296" s="389">
        <f t="shared" si="75"/>
        <v>0</v>
      </c>
      <c r="AJ296" s="389">
        <f t="shared" si="75"/>
        <v>0</v>
      </c>
      <c r="AK296" s="389">
        <f t="shared" si="75"/>
        <v>0</v>
      </c>
      <c r="AL296" s="389">
        <f t="shared" si="75"/>
        <v>0</v>
      </c>
      <c r="AM296" s="389">
        <f t="shared" si="75"/>
        <v>0</v>
      </c>
      <c r="AN296" s="389">
        <f t="shared" si="75"/>
        <v>0</v>
      </c>
      <c r="AO296" s="389">
        <f t="shared" si="75"/>
        <v>0</v>
      </c>
      <c r="AP296" s="389">
        <f t="shared" si="75"/>
        <v>0</v>
      </c>
      <c r="AQ296" s="389">
        <f t="shared" si="75"/>
        <v>0</v>
      </c>
      <c r="AR296" s="389">
        <f t="shared" si="75"/>
        <v>0</v>
      </c>
    </row>
    <row r="297" spans="1:44" s="426" customFormat="1" ht="22.5" x14ac:dyDescent="0.2">
      <c r="A297" s="76">
        <v>25</v>
      </c>
      <c r="B297" s="372">
        <f t="shared" si="74"/>
        <v>22</v>
      </c>
      <c r="C297" s="372" t="str">
        <f t="shared" si="74"/>
        <v>Cheltuieli cu organizarea de evenimente</v>
      </c>
      <c r="D297" s="373">
        <f t="shared" si="53"/>
        <v>0</v>
      </c>
      <c r="E297" s="389">
        <f t="shared" si="76"/>
        <v>0</v>
      </c>
      <c r="F297" s="389">
        <f t="shared" si="75"/>
        <v>0</v>
      </c>
      <c r="G297" s="389">
        <f t="shared" si="75"/>
        <v>0</v>
      </c>
      <c r="H297" s="389">
        <f t="shared" si="75"/>
        <v>0</v>
      </c>
      <c r="I297" s="389">
        <f t="shared" si="75"/>
        <v>0</v>
      </c>
      <c r="J297" s="389">
        <f t="shared" si="75"/>
        <v>0</v>
      </c>
      <c r="K297" s="389">
        <f t="shared" si="75"/>
        <v>0</v>
      </c>
      <c r="L297" s="389">
        <f t="shared" si="75"/>
        <v>0</v>
      </c>
      <c r="M297" s="389">
        <f t="shared" si="75"/>
        <v>0</v>
      </c>
      <c r="N297" s="389">
        <f t="shared" si="75"/>
        <v>0</v>
      </c>
      <c r="O297" s="389">
        <f t="shared" si="75"/>
        <v>0</v>
      </c>
      <c r="P297" s="389">
        <f t="shared" si="75"/>
        <v>0</v>
      </c>
      <c r="Q297" s="389">
        <f t="shared" si="75"/>
        <v>0</v>
      </c>
      <c r="R297" s="389">
        <f t="shared" si="75"/>
        <v>0</v>
      </c>
      <c r="S297" s="389">
        <f t="shared" si="75"/>
        <v>0</v>
      </c>
      <c r="T297" s="389">
        <f t="shared" si="75"/>
        <v>0</v>
      </c>
      <c r="U297" s="389">
        <f t="shared" si="75"/>
        <v>0</v>
      </c>
      <c r="V297" s="389">
        <f t="shared" si="75"/>
        <v>0</v>
      </c>
      <c r="W297" s="389">
        <f t="shared" si="75"/>
        <v>0</v>
      </c>
      <c r="X297" s="389">
        <f t="shared" si="75"/>
        <v>0</v>
      </c>
      <c r="Y297" s="389">
        <f t="shared" si="75"/>
        <v>0</v>
      </c>
      <c r="Z297" s="389">
        <f t="shared" si="75"/>
        <v>0</v>
      </c>
      <c r="AA297" s="389">
        <f t="shared" si="75"/>
        <v>0</v>
      </c>
      <c r="AB297" s="389">
        <f t="shared" si="75"/>
        <v>0</v>
      </c>
      <c r="AC297" s="389">
        <f t="shared" si="75"/>
        <v>0</v>
      </c>
      <c r="AD297" s="389">
        <f t="shared" si="75"/>
        <v>0</v>
      </c>
      <c r="AE297" s="389">
        <f t="shared" si="75"/>
        <v>0</v>
      </c>
      <c r="AF297" s="389">
        <f t="shared" si="75"/>
        <v>0</v>
      </c>
      <c r="AG297" s="389">
        <f t="shared" si="75"/>
        <v>0</v>
      </c>
      <c r="AH297" s="389">
        <f t="shared" si="75"/>
        <v>0</v>
      </c>
      <c r="AI297" s="389">
        <f t="shared" si="75"/>
        <v>0</v>
      </c>
      <c r="AJ297" s="389">
        <f t="shared" si="75"/>
        <v>0</v>
      </c>
      <c r="AK297" s="389">
        <f t="shared" si="75"/>
        <v>0</v>
      </c>
      <c r="AL297" s="389">
        <f t="shared" si="75"/>
        <v>0</v>
      </c>
      <c r="AM297" s="389">
        <f t="shared" si="75"/>
        <v>0</v>
      </c>
      <c r="AN297" s="389">
        <f t="shared" si="75"/>
        <v>0</v>
      </c>
      <c r="AO297" s="389">
        <f t="shared" si="75"/>
        <v>0</v>
      </c>
      <c r="AP297" s="389">
        <f t="shared" si="75"/>
        <v>0</v>
      </c>
      <c r="AQ297" s="389">
        <f t="shared" si="75"/>
        <v>0</v>
      </c>
      <c r="AR297" s="389">
        <f t="shared" si="75"/>
        <v>0</v>
      </c>
    </row>
    <row r="298" spans="1:44" s="426" customFormat="1" ht="45" x14ac:dyDescent="0.2">
      <c r="A298" s="76">
        <v>26</v>
      </c>
      <c r="B298" s="372">
        <f t="shared" si="74"/>
        <v>23</v>
      </c>
      <c r="C298" s="372" t="str">
        <f t="shared" si="74"/>
        <v>Cheltuieli pentru asigurarea securității și sănătății în muncă, pentru personalul
angajati</v>
      </c>
      <c r="D298" s="373">
        <f t="shared" si="53"/>
        <v>0</v>
      </c>
      <c r="E298" s="389">
        <f t="shared" si="76"/>
        <v>0</v>
      </c>
      <c r="F298" s="389">
        <f t="shared" si="75"/>
        <v>0</v>
      </c>
      <c r="G298" s="389">
        <f t="shared" si="75"/>
        <v>0</v>
      </c>
      <c r="H298" s="389">
        <f t="shared" si="75"/>
        <v>0</v>
      </c>
      <c r="I298" s="389">
        <f t="shared" si="75"/>
        <v>0</v>
      </c>
      <c r="J298" s="389">
        <f t="shared" si="75"/>
        <v>0</v>
      </c>
      <c r="K298" s="389">
        <f t="shared" si="75"/>
        <v>0</v>
      </c>
      <c r="L298" s="389">
        <f t="shared" si="75"/>
        <v>0</v>
      </c>
      <c r="M298" s="389">
        <f t="shared" si="75"/>
        <v>0</v>
      </c>
      <c r="N298" s="389">
        <f t="shared" si="75"/>
        <v>0</v>
      </c>
      <c r="O298" s="389">
        <f t="shared" si="75"/>
        <v>0</v>
      </c>
      <c r="P298" s="389">
        <f t="shared" si="75"/>
        <v>0</v>
      </c>
      <c r="Q298" s="389">
        <f t="shared" si="75"/>
        <v>0</v>
      </c>
      <c r="R298" s="389">
        <f t="shared" si="75"/>
        <v>0</v>
      </c>
      <c r="S298" s="389">
        <f t="shared" si="75"/>
        <v>0</v>
      </c>
      <c r="T298" s="389">
        <f t="shared" si="75"/>
        <v>0</v>
      </c>
      <c r="U298" s="389">
        <f t="shared" si="75"/>
        <v>0</v>
      </c>
      <c r="V298" s="389">
        <f t="shared" si="75"/>
        <v>0</v>
      </c>
      <c r="W298" s="389">
        <f t="shared" si="75"/>
        <v>0</v>
      </c>
      <c r="X298" s="389">
        <f t="shared" si="75"/>
        <v>0</v>
      </c>
      <c r="Y298" s="389">
        <f t="shared" si="75"/>
        <v>0</v>
      </c>
      <c r="Z298" s="389">
        <f t="shared" si="75"/>
        <v>0</v>
      </c>
      <c r="AA298" s="389">
        <f t="shared" si="75"/>
        <v>0</v>
      </c>
      <c r="AB298" s="389">
        <f t="shared" si="75"/>
        <v>0</v>
      </c>
      <c r="AC298" s="389">
        <f t="shared" si="75"/>
        <v>0</v>
      </c>
      <c r="AD298" s="389">
        <f t="shared" si="75"/>
        <v>0</v>
      </c>
      <c r="AE298" s="389">
        <f t="shared" si="75"/>
        <v>0</v>
      </c>
      <c r="AF298" s="389">
        <f t="shared" si="75"/>
        <v>0</v>
      </c>
      <c r="AG298" s="389">
        <f t="shared" si="75"/>
        <v>0</v>
      </c>
      <c r="AH298" s="389">
        <f t="shared" si="75"/>
        <v>0</v>
      </c>
      <c r="AI298" s="389">
        <f t="shared" si="75"/>
        <v>0</v>
      </c>
      <c r="AJ298" s="389">
        <f t="shared" si="75"/>
        <v>0</v>
      </c>
      <c r="AK298" s="389">
        <f t="shared" si="75"/>
        <v>0</v>
      </c>
      <c r="AL298" s="389">
        <f t="shared" si="75"/>
        <v>0</v>
      </c>
      <c r="AM298" s="389">
        <f t="shared" si="75"/>
        <v>0</v>
      </c>
      <c r="AN298" s="389">
        <f t="shared" si="75"/>
        <v>0</v>
      </c>
      <c r="AO298" s="389">
        <f t="shared" si="75"/>
        <v>0</v>
      </c>
      <c r="AP298" s="389">
        <f t="shared" si="75"/>
        <v>0</v>
      </c>
      <c r="AQ298" s="389">
        <f t="shared" si="75"/>
        <v>0</v>
      </c>
      <c r="AR298" s="389">
        <f t="shared" si="75"/>
        <v>0</v>
      </c>
    </row>
    <row r="299" spans="1:44" s="426" customFormat="1" x14ac:dyDescent="0.2">
      <c r="A299" s="76">
        <v>27</v>
      </c>
      <c r="B299" s="372">
        <f t="shared" si="74"/>
        <v>24</v>
      </c>
      <c r="C299" s="372" t="str">
        <f t="shared" si="74"/>
        <v>Cheltuieli cu consultanta si expertiza</v>
      </c>
      <c r="D299" s="373">
        <f t="shared" si="53"/>
        <v>0</v>
      </c>
      <c r="E299" s="389">
        <f t="shared" si="76"/>
        <v>0</v>
      </c>
      <c r="F299" s="389">
        <f t="shared" si="75"/>
        <v>0</v>
      </c>
      <c r="G299" s="389">
        <f t="shared" si="75"/>
        <v>0</v>
      </c>
      <c r="H299" s="389">
        <f t="shared" si="75"/>
        <v>0</v>
      </c>
      <c r="I299" s="389">
        <f t="shared" si="75"/>
        <v>0</v>
      </c>
      <c r="J299" s="389">
        <f t="shared" si="75"/>
        <v>0</v>
      </c>
      <c r="K299" s="389">
        <f t="shared" si="75"/>
        <v>0</v>
      </c>
      <c r="L299" s="389">
        <f t="shared" si="75"/>
        <v>0</v>
      </c>
      <c r="M299" s="389">
        <f t="shared" si="75"/>
        <v>0</v>
      </c>
      <c r="N299" s="389">
        <f t="shared" si="75"/>
        <v>0</v>
      </c>
      <c r="O299" s="389">
        <f t="shared" si="75"/>
        <v>0</v>
      </c>
      <c r="P299" s="389">
        <f t="shared" si="75"/>
        <v>0</v>
      </c>
      <c r="Q299" s="389">
        <f t="shared" si="75"/>
        <v>0</v>
      </c>
      <c r="R299" s="389">
        <f t="shared" si="75"/>
        <v>0</v>
      </c>
      <c r="S299" s="389">
        <f t="shared" si="75"/>
        <v>0</v>
      </c>
      <c r="T299" s="389">
        <f t="shared" si="75"/>
        <v>0</v>
      </c>
      <c r="U299" s="389">
        <f t="shared" si="75"/>
        <v>0</v>
      </c>
      <c r="V299" s="389">
        <f t="shared" si="75"/>
        <v>0</v>
      </c>
      <c r="W299" s="389">
        <f t="shared" si="75"/>
        <v>0</v>
      </c>
      <c r="X299" s="389">
        <f t="shared" si="75"/>
        <v>0</v>
      </c>
      <c r="Y299" s="389">
        <f t="shared" si="75"/>
        <v>0</v>
      </c>
      <c r="Z299" s="389">
        <f t="shared" si="75"/>
        <v>0</v>
      </c>
      <c r="AA299" s="389">
        <f t="shared" si="75"/>
        <v>0</v>
      </c>
      <c r="AB299" s="389">
        <f t="shared" si="75"/>
        <v>0</v>
      </c>
      <c r="AC299" s="389">
        <f t="shared" si="75"/>
        <v>0</v>
      </c>
      <c r="AD299" s="389">
        <f t="shared" si="75"/>
        <v>0</v>
      </c>
      <c r="AE299" s="389">
        <f t="shared" si="75"/>
        <v>0</v>
      </c>
      <c r="AF299" s="389">
        <f t="shared" si="75"/>
        <v>0</v>
      </c>
      <c r="AG299" s="389">
        <f t="shared" si="75"/>
        <v>0</v>
      </c>
      <c r="AH299" s="389">
        <f t="shared" si="75"/>
        <v>0</v>
      </c>
      <c r="AI299" s="389">
        <f t="shared" si="75"/>
        <v>0</v>
      </c>
      <c r="AJ299" s="389">
        <f t="shared" si="75"/>
        <v>0</v>
      </c>
      <c r="AK299" s="389">
        <f t="shared" si="75"/>
        <v>0</v>
      </c>
      <c r="AL299" s="389">
        <f t="shared" si="75"/>
        <v>0</v>
      </c>
      <c r="AM299" s="389">
        <f t="shared" si="75"/>
        <v>0</v>
      </c>
      <c r="AN299" s="389">
        <f t="shared" si="75"/>
        <v>0</v>
      </c>
      <c r="AO299" s="389">
        <f t="shared" si="75"/>
        <v>0</v>
      </c>
      <c r="AP299" s="389">
        <f t="shared" si="75"/>
        <v>0</v>
      </c>
      <c r="AQ299" s="389">
        <f t="shared" si="75"/>
        <v>0</v>
      </c>
      <c r="AR299" s="389">
        <f t="shared" si="75"/>
        <v>0</v>
      </c>
    </row>
    <row r="300" spans="1:44" s="426" customFormat="1" ht="22.5" x14ac:dyDescent="0.2">
      <c r="A300" s="76">
        <v>28</v>
      </c>
      <c r="B300" s="372">
        <f t="shared" si="74"/>
        <v>25</v>
      </c>
      <c r="C300" s="372" t="str">
        <f t="shared" si="74"/>
        <v xml:space="preserve"> Cheltuieli pentru organizare expoziti, evenimente sportive, artistice, etc</v>
      </c>
      <c r="D300" s="373">
        <f t="shared" si="53"/>
        <v>0</v>
      </c>
      <c r="E300" s="389">
        <f t="shared" si="76"/>
        <v>0</v>
      </c>
      <c r="F300" s="389">
        <f t="shared" si="75"/>
        <v>0</v>
      </c>
      <c r="G300" s="389">
        <f t="shared" si="75"/>
        <v>0</v>
      </c>
      <c r="H300" s="389">
        <f t="shared" si="75"/>
        <v>0</v>
      </c>
      <c r="I300" s="389">
        <f t="shared" si="75"/>
        <v>0</v>
      </c>
      <c r="J300" s="389">
        <f t="shared" si="75"/>
        <v>0</v>
      </c>
      <c r="K300" s="389">
        <f t="shared" si="75"/>
        <v>0</v>
      </c>
      <c r="L300" s="389">
        <f t="shared" si="75"/>
        <v>0</v>
      </c>
      <c r="M300" s="389">
        <f t="shared" si="75"/>
        <v>0</v>
      </c>
      <c r="N300" s="389">
        <f t="shared" si="75"/>
        <v>0</v>
      </c>
      <c r="O300" s="389">
        <f t="shared" si="75"/>
        <v>0</v>
      </c>
      <c r="P300" s="389">
        <f t="shared" si="75"/>
        <v>0</v>
      </c>
      <c r="Q300" s="389">
        <f t="shared" si="75"/>
        <v>0</v>
      </c>
      <c r="R300" s="389">
        <f t="shared" si="75"/>
        <v>0</v>
      </c>
      <c r="S300" s="389">
        <f t="shared" si="75"/>
        <v>0</v>
      </c>
      <c r="T300" s="389">
        <f t="shared" si="75"/>
        <v>0</v>
      </c>
      <c r="U300" s="389">
        <f t="shared" si="75"/>
        <v>0</v>
      </c>
      <c r="V300" s="389">
        <f t="shared" si="75"/>
        <v>0</v>
      </c>
      <c r="W300" s="389">
        <f t="shared" si="75"/>
        <v>0</v>
      </c>
      <c r="X300" s="389">
        <f t="shared" si="75"/>
        <v>0</v>
      </c>
      <c r="Y300" s="389">
        <f t="shared" si="75"/>
        <v>0</v>
      </c>
      <c r="Z300" s="389">
        <f t="shared" si="75"/>
        <v>0</v>
      </c>
      <c r="AA300" s="389">
        <f t="shared" si="75"/>
        <v>0</v>
      </c>
      <c r="AB300" s="389">
        <f t="shared" si="75"/>
        <v>0</v>
      </c>
      <c r="AC300" s="389">
        <f t="shared" si="75"/>
        <v>0</v>
      </c>
      <c r="AD300" s="389">
        <f t="shared" si="75"/>
        <v>0</v>
      </c>
      <c r="AE300" s="389">
        <f t="shared" si="75"/>
        <v>0</v>
      </c>
      <c r="AF300" s="389">
        <f t="shared" si="75"/>
        <v>0</v>
      </c>
      <c r="AG300" s="389">
        <f t="shared" si="75"/>
        <v>0</v>
      </c>
      <c r="AH300" s="389">
        <f t="shared" si="75"/>
        <v>0</v>
      </c>
      <c r="AI300" s="389">
        <f t="shared" si="75"/>
        <v>0</v>
      </c>
      <c r="AJ300" s="389">
        <f t="shared" si="75"/>
        <v>0</v>
      </c>
      <c r="AK300" s="389">
        <f t="shared" si="75"/>
        <v>0</v>
      </c>
      <c r="AL300" s="389">
        <f t="shared" si="75"/>
        <v>0</v>
      </c>
      <c r="AM300" s="389">
        <f t="shared" si="75"/>
        <v>0</v>
      </c>
      <c r="AN300" s="389">
        <f t="shared" si="75"/>
        <v>0</v>
      </c>
      <c r="AO300" s="389">
        <f t="shared" si="75"/>
        <v>0</v>
      </c>
      <c r="AP300" s="389">
        <f t="shared" si="75"/>
        <v>0</v>
      </c>
      <c r="AQ300" s="389">
        <f t="shared" si="75"/>
        <v>0</v>
      </c>
      <c r="AR300" s="389">
        <f t="shared" si="75"/>
        <v>0</v>
      </c>
    </row>
    <row r="301" spans="1:44" s="426" customFormat="1" ht="22.5" x14ac:dyDescent="0.2">
      <c r="A301" s="76"/>
      <c r="B301" s="372">
        <f t="shared" si="74"/>
        <v>26</v>
      </c>
      <c r="C301" s="372" t="str">
        <f t="shared" si="74"/>
        <v>Cheltuieli cu lucrările şi serviciile executate de terţi</v>
      </c>
      <c r="D301" s="373">
        <f t="shared" si="53"/>
        <v>0</v>
      </c>
      <c r="E301" s="389">
        <f t="shared" si="76"/>
        <v>0</v>
      </c>
      <c r="F301" s="389">
        <f t="shared" si="75"/>
        <v>0</v>
      </c>
      <c r="G301" s="389">
        <f t="shared" si="75"/>
        <v>0</v>
      </c>
      <c r="H301" s="389">
        <f t="shared" si="75"/>
        <v>0</v>
      </c>
      <c r="I301" s="389">
        <f t="shared" si="75"/>
        <v>0</v>
      </c>
      <c r="J301" s="389">
        <f t="shared" si="75"/>
        <v>0</v>
      </c>
      <c r="K301" s="389">
        <f t="shared" si="75"/>
        <v>0</v>
      </c>
      <c r="L301" s="389">
        <f t="shared" si="75"/>
        <v>0</v>
      </c>
      <c r="M301" s="389">
        <f t="shared" si="75"/>
        <v>0</v>
      </c>
      <c r="N301" s="389">
        <f t="shared" si="75"/>
        <v>0</v>
      </c>
      <c r="O301" s="389">
        <f t="shared" si="75"/>
        <v>0</v>
      </c>
      <c r="P301" s="389">
        <f t="shared" si="75"/>
        <v>0</v>
      </c>
      <c r="Q301" s="389">
        <f t="shared" si="75"/>
        <v>0</v>
      </c>
      <c r="R301" s="389">
        <f t="shared" si="75"/>
        <v>0</v>
      </c>
      <c r="S301" s="389">
        <f t="shared" si="75"/>
        <v>0</v>
      </c>
      <c r="T301" s="389">
        <f t="shared" si="75"/>
        <v>0</v>
      </c>
      <c r="U301" s="389">
        <f t="shared" si="75"/>
        <v>0</v>
      </c>
      <c r="V301" s="389">
        <f t="shared" si="75"/>
        <v>0</v>
      </c>
      <c r="W301" s="389">
        <f t="shared" si="75"/>
        <v>0</v>
      </c>
      <c r="X301" s="389">
        <f t="shared" si="75"/>
        <v>0</v>
      </c>
      <c r="Y301" s="389">
        <f t="shared" si="75"/>
        <v>0</v>
      </c>
      <c r="Z301" s="389">
        <f t="shared" si="75"/>
        <v>0</v>
      </c>
      <c r="AA301" s="389">
        <f t="shared" si="75"/>
        <v>0</v>
      </c>
      <c r="AB301" s="389">
        <f t="shared" si="75"/>
        <v>0</v>
      </c>
      <c r="AC301" s="389">
        <f t="shared" si="75"/>
        <v>0</v>
      </c>
      <c r="AD301" s="389">
        <f t="shared" si="75"/>
        <v>0</v>
      </c>
      <c r="AE301" s="389">
        <f t="shared" si="75"/>
        <v>0</v>
      </c>
      <c r="AF301" s="389">
        <f t="shared" si="75"/>
        <v>0</v>
      </c>
      <c r="AG301" s="389">
        <f t="shared" si="75"/>
        <v>0</v>
      </c>
      <c r="AH301" s="389">
        <f t="shared" si="75"/>
        <v>0</v>
      </c>
      <c r="AI301" s="389">
        <f t="shared" si="75"/>
        <v>0</v>
      </c>
      <c r="AJ301" s="389">
        <f t="shared" si="75"/>
        <v>0</v>
      </c>
      <c r="AK301" s="389">
        <f t="shared" si="75"/>
        <v>0</v>
      </c>
      <c r="AL301" s="389">
        <f t="shared" si="75"/>
        <v>0</v>
      </c>
      <c r="AM301" s="389">
        <f t="shared" si="75"/>
        <v>0</v>
      </c>
      <c r="AN301" s="389">
        <f t="shared" si="75"/>
        <v>0</v>
      </c>
      <c r="AO301" s="389">
        <f t="shared" ref="AO301:AR301" si="77">AO168-AO70</f>
        <v>0</v>
      </c>
      <c r="AP301" s="389">
        <f t="shared" si="77"/>
        <v>0</v>
      </c>
      <c r="AQ301" s="389">
        <f t="shared" si="77"/>
        <v>0</v>
      </c>
      <c r="AR301" s="389">
        <f t="shared" si="77"/>
        <v>0</v>
      </c>
    </row>
    <row r="302" spans="1:44" s="426" customFormat="1" x14ac:dyDescent="0.2">
      <c r="A302" s="76"/>
      <c r="B302" s="372">
        <f t="shared" si="74"/>
        <v>27</v>
      </c>
      <c r="C302" s="372">
        <f t="shared" si="74"/>
        <v>0</v>
      </c>
      <c r="D302" s="373">
        <f t="shared" si="53"/>
        <v>0</v>
      </c>
      <c r="E302" s="389">
        <f t="shared" si="76"/>
        <v>0</v>
      </c>
      <c r="F302" s="389">
        <f t="shared" si="76"/>
        <v>0</v>
      </c>
      <c r="G302" s="389">
        <f t="shared" si="76"/>
        <v>0</v>
      </c>
      <c r="H302" s="389">
        <f t="shared" si="76"/>
        <v>0</v>
      </c>
      <c r="I302" s="389">
        <f t="shared" si="76"/>
        <v>0</v>
      </c>
      <c r="J302" s="389">
        <f t="shared" si="76"/>
        <v>0</v>
      </c>
      <c r="K302" s="389">
        <f t="shared" si="76"/>
        <v>0</v>
      </c>
      <c r="L302" s="389">
        <f t="shared" si="76"/>
        <v>0</v>
      </c>
      <c r="M302" s="389">
        <f t="shared" si="76"/>
        <v>0</v>
      </c>
      <c r="N302" s="389">
        <f t="shared" si="76"/>
        <v>0</v>
      </c>
      <c r="O302" s="389">
        <f t="shared" si="76"/>
        <v>0</v>
      </c>
      <c r="P302" s="389">
        <f t="shared" si="76"/>
        <v>0</v>
      </c>
      <c r="Q302" s="389">
        <f t="shared" si="76"/>
        <v>0</v>
      </c>
      <c r="R302" s="389">
        <f t="shared" si="76"/>
        <v>0</v>
      </c>
      <c r="S302" s="389">
        <f t="shared" si="76"/>
        <v>0</v>
      </c>
      <c r="T302" s="389">
        <f t="shared" si="76"/>
        <v>0</v>
      </c>
      <c r="U302" s="389">
        <f t="shared" ref="F302:AR309" si="78">U169-U71</f>
        <v>0</v>
      </c>
      <c r="V302" s="389">
        <f t="shared" si="78"/>
        <v>0</v>
      </c>
      <c r="W302" s="389">
        <f t="shared" si="78"/>
        <v>0</v>
      </c>
      <c r="X302" s="389">
        <f t="shared" si="78"/>
        <v>0</v>
      </c>
      <c r="Y302" s="389">
        <f t="shared" si="78"/>
        <v>0</v>
      </c>
      <c r="Z302" s="389">
        <f t="shared" si="78"/>
        <v>0</v>
      </c>
      <c r="AA302" s="389">
        <f t="shared" si="78"/>
        <v>0</v>
      </c>
      <c r="AB302" s="389">
        <f t="shared" si="78"/>
        <v>0</v>
      </c>
      <c r="AC302" s="389">
        <f t="shared" si="78"/>
        <v>0</v>
      </c>
      <c r="AD302" s="389">
        <f t="shared" si="78"/>
        <v>0</v>
      </c>
      <c r="AE302" s="389">
        <f t="shared" si="78"/>
        <v>0</v>
      </c>
      <c r="AF302" s="389">
        <f t="shared" si="78"/>
        <v>0</v>
      </c>
      <c r="AG302" s="389">
        <f t="shared" si="78"/>
        <v>0</v>
      </c>
      <c r="AH302" s="389">
        <f t="shared" si="78"/>
        <v>0</v>
      </c>
      <c r="AI302" s="389">
        <f t="shared" si="78"/>
        <v>0</v>
      </c>
      <c r="AJ302" s="389">
        <f t="shared" si="78"/>
        <v>0</v>
      </c>
      <c r="AK302" s="389">
        <f t="shared" si="78"/>
        <v>0</v>
      </c>
      <c r="AL302" s="389">
        <f t="shared" si="78"/>
        <v>0</v>
      </c>
      <c r="AM302" s="389">
        <f t="shared" si="78"/>
        <v>0</v>
      </c>
      <c r="AN302" s="389">
        <f t="shared" si="78"/>
        <v>0</v>
      </c>
      <c r="AO302" s="389">
        <f t="shared" si="78"/>
        <v>0</v>
      </c>
      <c r="AP302" s="389">
        <f t="shared" si="78"/>
        <v>0</v>
      </c>
      <c r="AQ302" s="389">
        <f t="shared" si="78"/>
        <v>0</v>
      </c>
      <c r="AR302" s="389">
        <f t="shared" si="78"/>
        <v>0</v>
      </c>
    </row>
    <row r="303" spans="1:44" s="426" customFormat="1" ht="22.5" x14ac:dyDescent="0.2">
      <c r="A303" s="76"/>
      <c r="B303" s="372">
        <f t="shared" si="74"/>
        <v>28</v>
      </c>
      <c r="C303" s="372" t="str">
        <f t="shared" si="74"/>
        <v>Cheltutuieli aferente activitatii fara scop patrimonial</v>
      </c>
      <c r="D303" s="373">
        <f t="shared" si="53"/>
        <v>0</v>
      </c>
      <c r="E303" s="389">
        <f t="shared" si="76"/>
        <v>0</v>
      </c>
      <c r="F303" s="389">
        <f t="shared" si="78"/>
        <v>0</v>
      </c>
      <c r="G303" s="389">
        <f t="shared" si="78"/>
        <v>0</v>
      </c>
      <c r="H303" s="389">
        <f t="shared" si="78"/>
        <v>0</v>
      </c>
      <c r="I303" s="389">
        <f t="shared" si="78"/>
        <v>0</v>
      </c>
      <c r="J303" s="389">
        <f t="shared" si="78"/>
        <v>0</v>
      </c>
      <c r="K303" s="389">
        <f t="shared" si="78"/>
        <v>0</v>
      </c>
      <c r="L303" s="389">
        <f t="shared" si="78"/>
        <v>0</v>
      </c>
      <c r="M303" s="389">
        <f t="shared" si="78"/>
        <v>0</v>
      </c>
      <c r="N303" s="389">
        <f t="shared" si="78"/>
        <v>0</v>
      </c>
      <c r="O303" s="389">
        <f t="shared" si="78"/>
        <v>0</v>
      </c>
      <c r="P303" s="389">
        <f t="shared" si="78"/>
        <v>0</v>
      </c>
      <c r="Q303" s="389">
        <f t="shared" si="78"/>
        <v>0</v>
      </c>
      <c r="R303" s="389">
        <f t="shared" si="78"/>
        <v>0</v>
      </c>
      <c r="S303" s="389">
        <f t="shared" si="78"/>
        <v>0</v>
      </c>
      <c r="T303" s="389">
        <f t="shared" si="78"/>
        <v>0</v>
      </c>
      <c r="U303" s="389">
        <f t="shared" si="78"/>
        <v>0</v>
      </c>
      <c r="V303" s="389">
        <f t="shared" si="78"/>
        <v>0</v>
      </c>
      <c r="W303" s="389">
        <f t="shared" si="78"/>
        <v>0</v>
      </c>
      <c r="X303" s="389">
        <f t="shared" si="78"/>
        <v>0</v>
      </c>
      <c r="Y303" s="389">
        <f t="shared" si="78"/>
        <v>0</v>
      </c>
      <c r="Z303" s="389">
        <f t="shared" si="78"/>
        <v>0</v>
      </c>
      <c r="AA303" s="389">
        <f t="shared" si="78"/>
        <v>0</v>
      </c>
      <c r="AB303" s="389">
        <f t="shared" si="78"/>
        <v>0</v>
      </c>
      <c r="AC303" s="389">
        <f t="shared" si="78"/>
        <v>0</v>
      </c>
      <c r="AD303" s="389">
        <f t="shared" si="78"/>
        <v>0</v>
      </c>
      <c r="AE303" s="389">
        <f t="shared" si="78"/>
        <v>0</v>
      </c>
      <c r="AF303" s="389">
        <f t="shared" si="78"/>
        <v>0</v>
      </c>
      <c r="AG303" s="389">
        <f t="shared" si="78"/>
        <v>0</v>
      </c>
      <c r="AH303" s="389">
        <f t="shared" si="78"/>
        <v>0</v>
      </c>
      <c r="AI303" s="389">
        <f t="shared" si="78"/>
        <v>0</v>
      </c>
      <c r="AJ303" s="389">
        <f t="shared" si="78"/>
        <v>0</v>
      </c>
      <c r="AK303" s="389">
        <f t="shared" si="78"/>
        <v>0</v>
      </c>
      <c r="AL303" s="389">
        <f t="shared" si="78"/>
        <v>0</v>
      </c>
      <c r="AM303" s="389">
        <f t="shared" si="78"/>
        <v>0</v>
      </c>
      <c r="AN303" s="389">
        <f t="shared" si="78"/>
        <v>0</v>
      </c>
      <c r="AO303" s="389">
        <f t="shared" si="78"/>
        <v>0</v>
      </c>
      <c r="AP303" s="389">
        <f t="shared" si="78"/>
        <v>0</v>
      </c>
      <c r="AQ303" s="389">
        <f t="shared" si="78"/>
        <v>0</v>
      </c>
      <c r="AR303" s="389">
        <f t="shared" si="78"/>
        <v>0</v>
      </c>
    </row>
    <row r="304" spans="1:44" s="426" customFormat="1" ht="33.75" x14ac:dyDescent="0.2">
      <c r="A304" s="76"/>
      <c r="B304" s="372">
        <f t="shared" si="74"/>
        <v>29</v>
      </c>
      <c r="C304" s="372" t="str">
        <f t="shared" si="74"/>
        <v>…………... ( se vor adauga linii si se vor completa conform prevederilor ghidurilor specifice)</v>
      </c>
      <c r="D304" s="373">
        <f t="shared" si="53"/>
        <v>0</v>
      </c>
      <c r="E304" s="389">
        <f t="shared" si="76"/>
        <v>0</v>
      </c>
      <c r="F304" s="389">
        <f t="shared" si="78"/>
        <v>0</v>
      </c>
      <c r="G304" s="389">
        <f t="shared" si="78"/>
        <v>0</v>
      </c>
      <c r="H304" s="389">
        <f t="shared" si="78"/>
        <v>0</v>
      </c>
      <c r="I304" s="389">
        <f t="shared" si="78"/>
        <v>0</v>
      </c>
      <c r="J304" s="389">
        <f t="shared" si="78"/>
        <v>0</v>
      </c>
      <c r="K304" s="389">
        <f t="shared" si="78"/>
        <v>0</v>
      </c>
      <c r="L304" s="389">
        <f t="shared" si="78"/>
        <v>0</v>
      </c>
      <c r="M304" s="389">
        <f t="shared" si="78"/>
        <v>0</v>
      </c>
      <c r="N304" s="389">
        <f t="shared" si="78"/>
        <v>0</v>
      </c>
      <c r="O304" s="389">
        <f t="shared" si="78"/>
        <v>0</v>
      </c>
      <c r="P304" s="389">
        <f t="shared" si="78"/>
        <v>0</v>
      </c>
      <c r="Q304" s="389">
        <f t="shared" si="78"/>
        <v>0</v>
      </c>
      <c r="R304" s="389">
        <f t="shared" si="78"/>
        <v>0</v>
      </c>
      <c r="S304" s="389">
        <f t="shared" si="78"/>
        <v>0</v>
      </c>
      <c r="T304" s="389">
        <f t="shared" si="78"/>
        <v>0</v>
      </c>
      <c r="U304" s="389">
        <f t="shared" si="78"/>
        <v>0</v>
      </c>
      <c r="V304" s="389">
        <f t="shared" si="78"/>
        <v>0</v>
      </c>
      <c r="W304" s="389">
        <f t="shared" si="78"/>
        <v>0</v>
      </c>
      <c r="X304" s="389">
        <f t="shared" si="78"/>
        <v>0</v>
      </c>
      <c r="Y304" s="389">
        <f t="shared" si="78"/>
        <v>0</v>
      </c>
      <c r="Z304" s="389">
        <f t="shared" si="78"/>
        <v>0</v>
      </c>
      <c r="AA304" s="389">
        <f t="shared" si="78"/>
        <v>0</v>
      </c>
      <c r="AB304" s="389">
        <f t="shared" si="78"/>
        <v>0</v>
      </c>
      <c r="AC304" s="389">
        <f t="shared" si="78"/>
        <v>0</v>
      </c>
      <c r="AD304" s="389">
        <f t="shared" si="78"/>
        <v>0</v>
      </c>
      <c r="AE304" s="389">
        <f t="shared" si="78"/>
        <v>0</v>
      </c>
      <c r="AF304" s="389">
        <f t="shared" si="78"/>
        <v>0</v>
      </c>
      <c r="AG304" s="389">
        <f t="shared" si="78"/>
        <v>0</v>
      </c>
      <c r="AH304" s="389">
        <f t="shared" si="78"/>
        <v>0</v>
      </c>
      <c r="AI304" s="389">
        <f t="shared" si="78"/>
        <v>0</v>
      </c>
      <c r="AJ304" s="389">
        <f t="shared" si="78"/>
        <v>0</v>
      </c>
      <c r="AK304" s="389">
        <f t="shared" si="78"/>
        <v>0</v>
      </c>
      <c r="AL304" s="389">
        <f t="shared" si="78"/>
        <v>0</v>
      </c>
      <c r="AM304" s="389">
        <f t="shared" si="78"/>
        <v>0</v>
      </c>
      <c r="AN304" s="389">
        <f t="shared" si="78"/>
        <v>0</v>
      </c>
      <c r="AO304" s="389">
        <f t="shared" si="78"/>
        <v>0</v>
      </c>
      <c r="AP304" s="389">
        <f t="shared" si="78"/>
        <v>0</v>
      </c>
      <c r="AQ304" s="389">
        <f t="shared" si="78"/>
        <v>0</v>
      </c>
      <c r="AR304" s="389">
        <f t="shared" si="78"/>
        <v>0</v>
      </c>
    </row>
    <row r="305" spans="1:44" s="426" customFormat="1" ht="33.75" x14ac:dyDescent="0.2">
      <c r="A305" s="76"/>
      <c r="B305" s="372">
        <f t="shared" si="74"/>
        <v>30</v>
      </c>
      <c r="C305" s="372" t="str">
        <f t="shared" si="74"/>
        <v>…………... ( se vor adauga linii si se vor completa conform prevederilor ghidurilor specifice)</v>
      </c>
      <c r="D305" s="373">
        <f t="shared" ref="D305:D319" si="79">SUM(E305:AR305)</f>
        <v>0</v>
      </c>
      <c r="E305" s="389">
        <f t="shared" si="76"/>
        <v>0</v>
      </c>
      <c r="F305" s="389">
        <f t="shared" si="76"/>
        <v>0</v>
      </c>
      <c r="G305" s="389">
        <f t="shared" si="76"/>
        <v>0</v>
      </c>
      <c r="H305" s="389">
        <f t="shared" si="76"/>
        <v>0</v>
      </c>
      <c r="I305" s="389">
        <f t="shared" si="76"/>
        <v>0</v>
      </c>
      <c r="J305" s="389">
        <f t="shared" si="76"/>
        <v>0</v>
      </c>
      <c r="K305" s="389">
        <f t="shared" si="76"/>
        <v>0</v>
      </c>
      <c r="L305" s="389">
        <f t="shared" si="76"/>
        <v>0</v>
      </c>
      <c r="M305" s="389">
        <f t="shared" si="76"/>
        <v>0</v>
      </c>
      <c r="N305" s="389">
        <f t="shared" si="76"/>
        <v>0</v>
      </c>
      <c r="O305" s="389">
        <f t="shared" si="76"/>
        <v>0</v>
      </c>
      <c r="P305" s="389">
        <f t="shared" si="76"/>
        <v>0</v>
      </c>
      <c r="Q305" s="389">
        <f t="shared" si="76"/>
        <v>0</v>
      </c>
      <c r="R305" s="389">
        <f t="shared" si="76"/>
        <v>0</v>
      </c>
      <c r="S305" s="389">
        <f t="shared" si="76"/>
        <v>0</v>
      </c>
      <c r="T305" s="389">
        <f t="shared" si="76"/>
        <v>0</v>
      </c>
      <c r="U305" s="389">
        <f t="shared" si="78"/>
        <v>0</v>
      </c>
      <c r="V305" s="389">
        <f t="shared" si="78"/>
        <v>0</v>
      </c>
      <c r="W305" s="389">
        <f t="shared" si="78"/>
        <v>0</v>
      </c>
      <c r="X305" s="389">
        <f t="shared" si="78"/>
        <v>0</v>
      </c>
      <c r="Y305" s="389">
        <f t="shared" si="78"/>
        <v>0</v>
      </c>
      <c r="Z305" s="389">
        <f t="shared" si="78"/>
        <v>0</v>
      </c>
      <c r="AA305" s="389">
        <f t="shared" si="78"/>
        <v>0</v>
      </c>
      <c r="AB305" s="389">
        <f t="shared" si="78"/>
        <v>0</v>
      </c>
      <c r="AC305" s="389">
        <f t="shared" si="78"/>
        <v>0</v>
      </c>
      <c r="AD305" s="389">
        <f t="shared" si="78"/>
        <v>0</v>
      </c>
      <c r="AE305" s="389">
        <f t="shared" si="78"/>
        <v>0</v>
      </c>
      <c r="AF305" s="389">
        <f t="shared" si="78"/>
        <v>0</v>
      </c>
      <c r="AG305" s="389">
        <f t="shared" si="78"/>
        <v>0</v>
      </c>
      <c r="AH305" s="389">
        <f t="shared" si="78"/>
        <v>0</v>
      </c>
      <c r="AI305" s="389">
        <f t="shared" si="78"/>
        <v>0</v>
      </c>
      <c r="AJ305" s="389">
        <f t="shared" si="78"/>
        <v>0</v>
      </c>
      <c r="AK305" s="389">
        <f t="shared" si="78"/>
        <v>0</v>
      </c>
      <c r="AL305" s="389">
        <f t="shared" si="78"/>
        <v>0</v>
      </c>
      <c r="AM305" s="389">
        <f t="shared" si="78"/>
        <v>0</v>
      </c>
      <c r="AN305" s="389">
        <f t="shared" si="78"/>
        <v>0</v>
      </c>
      <c r="AO305" s="389">
        <f t="shared" si="78"/>
        <v>0</v>
      </c>
      <c r="AP305" s="389">
        <f t="shared" si="78"/>
        <v>0</v>
      </c>
      <c r="AQ305" s="389">
        <f t="shared" si="78"/>
        <v>0</v>
      </c>
      <c r="AR305" s="389">
        <f t="shared" si="78"/>
        <v>0</v>
      </c>
    </row>
    <row r="306" spans="1:44" s="426" customFormat="1" ht="33.75" x14ac:dyDescent="0.2">
      <c r="A306" s="76"/>
      <c r="B306" s="372">
        <f t="shared" si="74"/>
        <v>31</v>
      </c>
      <c r="C306" s="372" t="str">
        <f t="shared" si="74"/>
        <v>…………... ( se vor adauga linii si se vor completa conform prevederilor ghidurilor specifice)</v>
      </c>
      <c r="D306" s="373">
        <f t="shared" si="79"/>
        <v>0</v>
      </c>
      <c r="E306" s="389">
        <f t="shared" si="76"/>
        <v>0</v>
      </c>
      <c r="F306" s="389">
        <f t="shared" si="78"/>
        <v>0</v>
      </c>
      <c r="G306" s="389">
        <f t="shared" si="78"/>
        <v>0</v>
      </c>
      <c r="H306" s="389">
        <f t="shared" si="78"/>
        <v>0</v>
      </c>
      <c r="I306" s="389">
        <f t="shared" si="78"/>
        <v>0</v>
      </c>
      <c r="J306" s="389">
        <f t="shared" si="78"/>
        <v>0</v>
      </c>
      <c r="K306" s="389">
        <f t="shared" si="78"/>
        <v>0</v>
      </c>
      <c r="L306" s="389">
        <f t="shared" si="76"/>
        <v>0</v>
      </c>
      <c r="M306" s="389">
        <f t="shared" si="76"/>
        <v>0</v>
      </c>
      <c r="N306" s="389">
        <f t="shared" si="76"/>
        <v>0</v>
      </c>
      <c r="O306" s="389">
        <f t="shared" si="76"/>
        <v>0</v>
      </c>
      <c r="P306" s="389">
        <f t="shared" si="76"/>
        <v>0</v>
      </c>
      <c r="Q306" s="389">
        <f t="shared" si="76"/>
        <v>0</v>
      </c>
      <c r="R306" s="389">
        <f t="shared" si="76"/>
        <v>0</v>
      </c>
      <c r="S306" s="389">
        <f t="shared" si="76"/>
        <v>0</v>
      </c>
      <c r="T306" s="389">
        <f t="shared" si="76"/>
        <v>0</v>
      </c>
      <c r="U306" s="389">
        <f t="shared" si="78"/>
        <v>0</v>
      </c>
      <c r="V306" s="389">
        <f t="shared" si="78"/>
        <v>0</v>
      </c>
      <c r="W306" s="389">
        <f t="shared" si="78"/>
        <v>0</v>
      </c>
      <c r="X306" s="389">
        <f t="shared" si="78"/>
        <v>0</v>
      </c>
      <c r="Y306" s="389">
        <f t="shared" si="78"/>
        <v>0</v>
      </c>
      <c r="Z306" s="389">
        <f t="shared" si="78"/>
        <v>0</v>
      </c>
      <c r="AA306" s="389">
        <f t="shared" si="78"/>
        <v>0</v>
      </c>
      <c r="AB306" s="389">
        <f t="shared" si="78"/>
        <v>0</v>
      </c>
      <c r="AC306" s="389">
        <f t="shared" si="78"/>
        <v>0</v>
      </c>
      <c r="AD306" s="389">
        <f t="shared" si="78"/>
        <v>0</v>
      </c>
      <c r="AE306" s="389">
        <f t="shared" si="78"/>
        <v>0</v>
      </c>
      <c r="AF306" s="389">
        <f t="shared" si="78"/>
        <v>0</v>
      </c>
      <c r="AG306" s="389">
        <f t="shared" si="78"/>
        <v>0</v>
      </c>
      <c r="AH306" s="389">
        <f t="shared" si="78"/>
        <v>0</v>
      </c>
      <c r="AI306" s="389">
        <f t="shared" si="78"/>
        <v>0</v>
      </c>
      <c r="AJ306" s="389">
        <f t="shared" si="78"/>
        <v>0</v>
      </c>
      <c r="AK306" s="389">
        <f t="shared" si="78"/>
        <v>0</v>
      </c>
      <c r="AL306" s="389">
        <f t="shared" si="78"/>
        <v>0</v>
      </c>
      <c r="AM306" s="389">
        <f t="shared" si="78"/>
        <v>0</v>
      </c>
      <c r="AN306" s="389">
        <f t="shared" si="78"/>
        <v>0</v>
      </c>
      <c r="AO306" s="389">
        <f t="shared" si="78"/>
        <v>0</v>
      </c>
      <c r="AP306" s="389">
        <f t="shared" si="78"/>
        <v>0</v>
      </c>
      <c r="AQ306" s="389">
        <f t="shared" si="78"/>
        <v>0</v>
      </c>
      <c r="AR306" s="389">
        <f t="shared" si="78"/>
        <v>0</v>
      </c>
    </row>
    <row r="307" spans="1:44" s="426" customFormat="1" ht="27" customHeight="1" x14ac:dyDescent="0.2">
      <c r="B307" s="372">
        <f t="shared" si="74"/>
        <v>32</v>
      </c>
      <c r="C307" s="372" t="str">
        <f t="shared" si="74"/>
        <v>…………... ( se vor adauga linii si se vor completa conform prevederilor ghidurilor specifice)</v>
      </c>
      <c r="D307" s="373">
        <f t="shared" si="79"/>
        <v>0</v>
      </c>
      <c r="E307" s="389">
        <f t="shared" si="76"/>
        <v>0</v>
      </c>
      <c r="F307" s="389">
        <f t="shared" si="78"/>
        <v>0</v>
      </c>
      <c r="G307" s="389">
        <f t="shared" si="78"/>
        <v>0</v>
      </c>
      <c r="H307" s="389">
        <f t="shared" si="78"/>
        <v>0</v>
      </c>
      <c r="I307" s="389">
        <f t="shared" si="78"/>
        <v>0</v>
      </c>
      <c r="J307" s="389">
        <f t="shared" si="78"/>
        <v>0</v>
      </c>
      <c r="K307" s="389">
        <f t="shared" si="78"/>
        <v>0</v>
      </c>
      <c r="L307" s="389">
        <f t="shared" si="78"/>
        <v>0</v>
      </c>
      <c r="M307" s="389">
        <f t="shared" si="78"/>
        <v>0</v>
      </c>
      <c r="N307" s="389">
        <f t="shared" si="78"/>
        <v>0</v>
      </c>
      <c r="O307" s="389">
        <f t="shared" si="78"/>
        <v>0</v>
      </c>
      <c r="P307" s="389">
        <f t="shared" si="78"/>
        <v>0</v>
      </c>
      <c r="Q307" s="389">
        <f t="shared" si="78"/>
        <v>0</v>
      </c>
      <c r="R307" s="389">
        <f t="shared" si="78"/>
        <v>0</v>
      </c>
      <c r="S307" s="389">
        <f t="shared" si="78"/>
        <v>0</v>
      </c>
      <c r="T307" s="389">
        <f t="shared" si="78"/>
        <v>0</v>
      </c>
      <c r="U307" s="389">
        <f t="shared" si="78"/>
        <v>0</v>
      </c>
      <c r="V307" s="389">
        <f t="shared" si="78"/>
        <v>0</v>
      </c>
      <c r="W307" s="389">
        <f t="shared" si="78"/>
        <v>0</v>
      </c>
      <c r="X307" s="389">
        <f t="shared" si="78"/>
        <v>0</v>
      </c>
      <c r="Y307" s="389">
        <f t="shared" si="78"/>
        <v>0</v>
      </c>
      <c r="Z307" s="389">
        <f t="shared" si="78"/>
        <v>0</v>
      </c>
      <c r="AA307" s="389">
        <f t="shared" si="78"/>
        <v>0</v>
      </c>
      <c r="AB307" s="389">
        <f t="shared" si="78"/>
        <v>0</v>
      </c>
      <c r="AC307" s="389">
        <f t="shared" si="78"/>
        <v>0</v>
      </c>
      <c r="AD307" s="389">
        <f t="shared" si="78"/>
        <v>0</v>
      </c>
      <c r="AE307" s="389">
        <f t="shared" si="78"/>
        <v>0</v>
      </c>
      <c r="AF307" s="389">
        <f t="shared" si="78"/>
        <v>0</v>
      </c>
      <c r="AG307" s="389">
        <f t="shared" si="78"/>
        <v>0</v>
      </c>
      <c r="AH307" s="389">
        <f t="shared" si="78"/>
        <v>0</v>
      </c>
      <c r="AI307" s="389">
        <f t="shared" si="78"/>
        <v>0</v>
      </c>
      <c r="AJ307" s="389">
        <f t="shared" si="78"/>
        <v>0</v>
      </c>
      <c r="AK307" s="389">
        <f t="shared" si="78"/>
        <v>0</v>
      </c>
      <c r="AL307" s="389">
        <f t="shared" si="78"/>
        <v>0</v>
      </c>
      <c r="AM307" s="389">
        <f t="shared" si="78"/>
        <v>0</v>
      </c>
      <c r="AN307" s="389">
        <f t="shared" si="78"/>
        <v>0</v>
      </c>
      <c r="AO307" s="389">
        <f t="shared" si="78"/>
        <v>0</v>
      </c>
      <c r="AP307" s="389">
        <f t="shared" si="78"/>
        <v>0</v>
      </c>
      <c r="AQ307" s="389">
        <f t="shared" si="78"/>
        <v>0</v>
      </c>
      <c r="AR307" s="389">
        <f t="shared" si="78"/>
        <v>0</v>
      </c>
    </row>
    <row r="308" spans="1:44" s="426" customFormat="1" ht="33.75" x14ac:dyDescent="0.2">
      <c r="B308" s="372">
        <f t="shared" si="74"/>
        <v>33</v>
      </c>
      <c r="C308" s="372" t="str">
        <f t="shared" si="74"/>
        <v>…………... ( se vor adauga linii si se vor completa conform prevederilor ghidurilor specifice)</v>
      </c>
      <c r="D308" s="373">
        <f t="shared" si="79"/>
        <v>0</v>
      </c>
      <c r="E308" s="389">
        <f t="shared" si="76"/>
        <v>0</v>
      </c>
      <c r="F308" s="389">
        <f t="shared" si="78"/>
        <v>0</v>
      </c>
      <c r="G308" s="389">
        <f t="shared" si="78"/>
        <v>0</v>
      </c>
      <c r="H308" s="389">
        <f t="shared" si="78"/>
        <v>0</v>
      </c>
      <c r="I308" s="389">
        <f t="shared" si="78"/>
        <v>0</v>
      </c>
      <c r="J308" s="389">
        <f t="shared" si="78"/>
        <v>0</v>
      </c>
      <c r="K308" s="389">
        <f t="shared" si="78"/>
        <v>0</v>
      </c>
      <c r="L308" s="389">
        <f t="shared" si="78"/>
        <v>0</v>
      </c>
      <c r="M308" s="389">
        <f t="shared" si="78"/>
        <v>0</v>
      </c>
      <c r="N308" s="389">
        <f t="shared" si="78"/>
        <v>0</v>
      </c>
      <c r="O308" s="389">
        <f t="shared" si="78"/>
        <v>0</v>
      </c>
      <c r="P308" s="389">
        <f t="shared" si="78"/>
        <v>0</v>
      </c>
      <c r="Q308" s="389">
        <f t="shared" si="78"/>
        <v>0</v>
      </c>
      <c r="R308" s="389">
        <f t="shared" si="78"/>
        <v>0</v>
      </c>
      <c r="S308" s="389">
        <f t="shared" si="78"/>
        <v>0</v>
      </c>
      <c r="T308" s="389">
        <f t="shared" si="78"/>
        <v>0</v>
      </c>
      <c r="U308" s="389">
        <f t="shared" si="78"/>
        <v>0</v>
      </c>
      <c r="V308" s="389">
        <f t="shared" si="78"/>
        <v>0</v>
      </c>
      <c r="W308" s="389">
        <f t="shared" si="78"/>
        <v>0</v>
      </c>
      <c r="X308" s="389">
        <f t="shared" si="78"/>
        <v>0</v>
      </c>
      <c r="Y308" s="389">
        <f t="shared" si="78"/>
        <v>0</v>
      </c>
      <c r="Z308" s="389">
        <f t="shared" si="78"/>
        <v>0</v>
      </c>
      <c r="AA308" s="389">
        <f t="shared" si="78"/>
        <v>0</v>
      </c>
      <c r="AB308" s="389">
        <f t="shared" si="78"/>
        <v>0</v>
      </c>
      <c r="AC308" s="389">
        <f t="shared" si="78"/>
        <v>0</v>
      </c>
      <c r="AD308" s="389">
        <f t="shared" si="78"/>
        <v>0</v>
      </c>
      <c r="AE308" s="389">
        <f t="shared" si="78"/>
        <v>0</v>
      </c>
      <c r="AF308" s="389">
        <f t="shared" si="78"/>
        <v>0</v>
      </c>
      <c r="AG308" s="389">
        <f t="shared" si="78"/>
        <v>0</v>
      </c>
      <c r="AH308" s="389">
        <f t="shared" si="78"/>
        <v>0</v>
      </c>
      <c r="AI308" s="389">
        <f t="shared" si="78"/>
        <v>0</v>
      </c>
      <c r="AJ308" s="389">
        <f t="shared" si="78"/>
        <v>0</v>
      </c>
      <c r="AK308" s="389">
        <f t="shared" si="78"/>
        <v>0</v>
      </c>
      <c r="AL308" s="389">
        <f t="shared" si="78"/>
        <v>0</v>
      </c>
      <c r="AM308" s="389">
        <f t="shared" si="78"/>
        <v>0</v>
      </c>
      <c r="AN308" s="389">
        <f t="shared" si="78"/>
        <v>0</v>
      </c>
      <c r="AO308" s="389">
        <f t="shared" si="78"/>
        <v>0</v>
      </c>
      <c r="AP308" s="389">
        <f t="shared" si="78"/>
        <v>0</v>
      </c>
      <c r="AQ308" s="389">
        <f t="shared" si="78"/>
        <v>0</v>
      </c>
      <c r="AR308" s="389">
        <f t="shared" si="78"/>
        <v>0</v>
      </c>
    </row>
    <row r="309" spans="1:44" s="426" customFormat="1" ht="33.75" x14ac:dyDescent="0.2">
      <c r="B309" s="372">
        <f t="shared" ref="B309:C319" si="80">B176</f>
        <v>34</v>
      </c>
      <c r="C309" s="372" t="str">
        <f t="shared" si="80"/>
        <v>………………. ( se vor adauga linii si se vor completa conform prevederilor ghidurilor specifice)</v>
      </c>
      <c r="D309" s="373">
        <f t="shared" si="79"/>
        <v>0</v>
      </c>
      <c r="E309" s="389">
        <f t="shared" si="76"/>
        <v>0</v>
      </c>
      <c r="F309" s="389">
        <f t="shared" si="78"/>
        <v>0</v>
      </c>
      <c r="G309" s="389">
        <f t="shared" si="78"/>
        <v>0</v>
      </c>
      <c r="H309" s="389">
        <f t="shared" si="78"/>
        <v>0</v>
      </c>
      <c r="I309" s="389">
        <f t="shared" si="78"/>
        <v>0</v>
      </c>
      <c r="J309" s="389">
        <f t="shared" si="78"/>
        <v>0</v>
      </c>
      <c r="K309" s="389">
        <f t="shared" si="78"/>
        <v>0</v>
      </c>
      <c r="L309" s="389">
        <f t="shared" si="78"/>
        <v>0</v>
      </c>
      <c r="M309" s="389">
        <f t="shared" si="78"/>
        <v>0</v>
      </c>
      <c r="N309" s="389">
        <f t="shared" si="78"/>
        <v>0</v>
      </c>
      <c r="O309" s="389">
        <f t="shared" si="78"/>
        <v>0</v>
      </c>
      <c r="P309" s="389">
        <f t="shared" si="78"/>
        <v>0</v>
      </c>
      <c r="Q309" s="389">
        <f t="shared" si="78"/>
        <v>0</v>
      </c>
      <c r="R309" s="389">
        <f t="shared" si="78"/>
        <v>0</v>
      </c>
      <c r="S309" s="389">
        <f t="shared" si="78"/>
        <v>0</v>
      </c>
      <c r="T309" s="389">
        <f t="shared" si="78"/>
        <v>0</v>
      </c>
      <c r="U309" s="389">
        <f t="shared" si="78"/>
        <v>0</v>
      </c>
      <c r="V309" s="389">
        <f t="shared" si="78"/>
        <v>0</v>
      </c>
      <c r="W309" s="389">
        <f t="shared" si="78"/>
        <v>0</v>
      </c>
      <c r="X309" s="389">
        <f t="shared" si="78"/>
        <v>0</v>
      </c>
      <c r="Y309" s="389">
        <f t="shared" si="78"/>
        <v>0</v>
      </c>
      <c r="Z309" s="389">
        <f t="shared" si="78"/>
        <v>0</v>
      </c>
      <c r="AA309" s="389">
        <f t="shared" ref="F309:AR316" si="81">AA176-AA78</f>
        <v>0</v>
      </c>
      <c r="AB309" s="389">
        <f t="shared" si="81"/>
        <v>0</v>
      </c>
      <c r="AC309" s="389">
        <f t="shared" si="81"/>
        <v>0</v>
      </c>
      <c r="AD309" s="389">
        <f t="shared" si="81"/>
        <v>0</v>
      </c>
      <c r="AE309" s="389">
        <f t="shared" si="81"/>
        <v>0</v>
      </c>
      <c r="AF309" s="389">
        <f t="shared" si="81"/>
        <v>0</v>
      </c>
      <c r="AG309" s="389">
        <f t="shared" si="81"/>
        <v>0</v>
      </c>
      <c r="AH309" s="389">
        <f t="shared" si="81"/>
        <v>0</v>
      </c>
      <c r="AI309" s="389">
        <f t="shared" si="81"/>
        <v>0</v>
      </c>
      <c r="AJ309" s="389">
        <f t="shared" si="81"/>
        <v>0</v>
      </c>
      <c r="AK309" s="389">
        <f t="shared" si="81"/>
        <v>0</v>
      </c>
      <c r="AL309" s="389">
        <f t="shared" si="81"/>
        <v>0</v>
      </c>
      <c r="AM309" s="389">
        <f t="shared" si="81"/>
        <v>0</v>
      </c>
      <c r="AN309" s="389">
        <f t="shared" si="81"/>
        <v>0</v>
      </c>
      <c r="AO309" s="389">
        <f t="shared" si="81"/>
        <v>0</v>
      </c>
      <c r="AP309" s="389">
        <f t="shared" si="81"/>
        <v>0</v>
      </c>
      <c r="AQ309" s="389">
        <f t="shared" si="81"/>
        <v>0</v>
      </c>
      <c r="AR309" s="389">
        <f t="shared" si="81"/>
        <v>0</v>
      </c>
    </row>
    <row r="310" spans="1:44" s="382" customFormat="1" ht="18.600000000000001" customHeight="1" x14ac:dyDescent="0.2">
      <c r="B310" s="384">
        <f t="shared" si="80"/>
        <v>0</v>
      </c>
      <c r="C310" s="384" t="str">
        <f t="shared" si="80"/>
        <v>Total cheltuieli operationale</v>
      </c>
      <c r="D310" s="373">
        <f t="shared" si="79"/>
        <v>0</v>
      </c>
      <c r="E310" s="385">
        <f t="shared" si="76"/>
        <v>0</v>
      </c>
      <c r="F310" s="385">
        <f t="shared" si="81"/>
        <v>0</v>
      </c>
      <c r="G310" s="385">
        <f t="shared" si="81"/>
        <v>0</v>
      </c>
      <c r="H310" s="385">
        <f t="shared" si="81"/>
        <v>0</v>
      </c>
      <c r="I310" s="385">
        <f t="shared" si="81"/>
        <v>0</v>
      </c>
      <c r="J310" s="385">
        <f t="shared" si="81"/>
        <v>0</v>
      </c>
      <c r="K310" s="385">
        <f t="shared" si="81"/>
        <v>0</v>
      </c>
      <c r="L310" s="385">
        <f t="shared" si="81"/>
        <v>0</v>
      </c>
      <c r="M310" s="385">
        <f t="shared" si="81"/>
        <v>0</v>
      </c>
      <c r="N310" s="385">
        <f t="shared" si="81"/>
        <v>0</v>
      </c>
      <c r="O310" s="385">
        <f t="shared" si="81"/>
        <v>0</v>
      </c>
      <c r="P310" s="385">
        <f t="shared" si="81"/>
        <v>0</v>
      </c>
      <c r="Q310" s="385">
        <f t="shared" si="81"/>
        <v>0</v>
      </c>
      <c r="R310" s="385">
        <f t="shared" si="81"/>
        <v>0</v>
      </c>
      <c r="S310" s="385">
        <f t="shared" si="81"/>
        <v>0</v>
      </c>
      <c r="T310" s="385">
        <f t="shared" si="81"/>
        <v>0</v>
      </c>
      <c r="U310" s="385">
        <f t="shared" si="81"/>
        <v>0</v>
      </c>
      <c r="V310" s="385">
        <f t="shared" si="81"/>
        <v>0</v>
      </c>
      <c r="W310" s="385">
        <f t="shared" si="81"/>
        <v>0</v>
      </c>
      <c r="X310" s="385">
        <f t="shared" si="81"/>
        <v>0</v>
      </c>
      <c r="Y310" s="385">
        <f t="shared" si="81"/>
        <v>0</v>
      </c>
      <c r="Z310" s="385">
        <f t="shared" si="81"/>
        <v>0</v>
      </c>
      <c r="AA310" s="385">
        <f t="shared" si="81"/>
        <v>0</v>
      </c>
      <c r="AB310" s="385">
        <f t="shared" si="81"/>
        <v>0</v>
      </c>
      <c r="AC310" s="385">
        <f t="shared" si="81"/>
        <v>0</v>
      </c>
      <c r="AD310" s="385">
        <f t="shared" si="81"/>
        <v>0</v>
      </c>
      <c r="AE310" s="385">
        <f t="shared" si="81"/>
        <v>0</v>
      </c>
      <c r="AF310" s="385">
        <f t="shared" si="81"/>
        <v>0</v>
      </c>
      <c r="AG310" s="385">
        <f t="shared" si="81"/>
        <v>0</v>
      </c>
      <c r="AH310" s="385">
        <f t="shared" si="81"/>
        <v>0</v>
      </c>
      <c r="AI310" s="385">
        <f t="shared" si="81"/>
        <v>0</v>
      </c>
      <c r="AJ310" s="385">
        <f t="shared" si="81"/>
        <v>0</v>
      </c>
      <c r="AK310" s="385">
        <f t="shared" si="81"/>
        <v>0</v>
      </c>
      <c r="AL310" s="385">
        <f t="shared" si="81"/>
        <v>0</v>
      </c>
      <c r="AM310" s="385">
        <f t="shared" si="81"/>
        <v>0</v>
      </c>
      <c r="AN310" s="385">
        <f t="shared" si="81"/>
        <v>0</v>
      </c>
      <c r="AO310" s="385">
        <f t="shared" si="81"/>
        <v>0</v>
      </c>
      <c r="AP310" s="385">
        <f t="shared" si="81"/>
        <v>0</v>
      </c>
      <c r="AQ310" s="385">
        <f t="shared" si="81"/>
        <v>0</v>
      </c>
      <c r="AR310" s="385">
        <f t="shared" si="81"/>
        <v>0</v>
      </c>
    </row>
    <row r="311" spans="1:44" s="382" customFormat="1" x14ac:dyDescent="0.2">
      <c r="B311" s="372">
        <f t="shared" si="80"/>
        <v>35</v>
      </c>
      <c r="C311" s="372" t="str">
        <f t="shared" si="80"/>
        <v xml:space="preserve">Cheltuieli privind dobanzile </v>
      </c>
      <c r="D311" s="373">
        <f t="shared" si="79"/>
        <v>0</v>
      </c>
      <c r="E311" s="389">
        <f t="shared" si="76"/>
        <v>0</v>
      </c>
      <c r="F311" s="389">
        <f t="shared" si="81"/>
        <v>0</v>
      </c>
      <c r="G311" s="389">
        <f t="shared" si="81"/>
        <v>0</v>
      </c>
      <c r="H311" s="389">
        <f t="shared" si="81"/>
        <v>0</v>
      </c>
      <c r="I311" s="389">
        <f t="shared" si="81"/>
        <v>0</v>
      </c>
      <c r="J311" s="389">
        <f t="shared" si="81"/>
        <v>0</v>
      </c>
      <c r="K311" s="389">
        <f t="shared" si="81"/>
        <v>0</v>
      </c>
      <c r="L311" s="389">
        <f t="shared" si="81"/>
        <v>0</v>
      </c>
      <c r="M311" s="389">
        <f t="shared" si="81"/>
        <v>0</v>
      </c>
      <c r="N311" s="389">
        <f t="shared" si="81"/>
        <v>0</v>
      </c>
      <c r="O311" s="389">
        <f t="shared" si="81"/>
        <v>0</v>
      </c>
      <c r="P311" s="389">
        <f t="shared" si="81"/>
        <v>0</v>
      </c>
      <c r="Q311" s="389">
        <f t="shared" si="81"/>
        <v>0</v>
      </c>
      <c r="R311" s="389">
        <f t="shared" si="81"/>
        <v>0</v>
      </c>
      <c r="S311" s="389">
        <f t="shared" si="81"/>
        <v>0</v>
      </c>
      <c r="T311" s="389">
        <f t="shared" si="81"/>
        <v>0</v>
      </c>
      <c r="U311" s="389">
        <f t="shared" si="81"/>
        <v>0</v>
      </c>
      <c r="V311" s="389">
        <f t="shared" si="81"/>
        <v>0</v>
      </c>
      <c r="W311" s="389">
        <f t="shared" si="81"/>
        <v>0</v>
      </c>
      <c r="X311" s="389">
        <f t="shared" si="81"/>
        <v>0</v>
      </c>
      <c r="Y311" s="389">
        <f t="shared" si="81"/>
        <v>0</v>
      </c>
      <c r="Z311" s="389">
        <f t="shared" si="81"/>
        <v>0</v>
      </c>
      <c r="AA311" s="389">
        <f t="shared" si="81"/>
        <v>0</v>
      </c>
      <c r="AB311" s="389">
        <f t="shared" si="81"/>
        <v>0</v>
      </c>
      <c r="AC311" s="389">
        <f t="shared" si="81"/>
        <v>0</v>
      </c>
      <c r="AD311" s="389">
        <f t="shared" si="81"/>
        <v>0</v>
      </c>
      <c r="AE311" s="389">
        <f t="shared" si="81"/>
        <v>0</v>
      </c>
      <c r="AF311" s="389">
        <f t="shared" si="81"/>
        <v>0</v>
      </c>
      <c r="AG311" s="389">
        <f t="shared" si="81"/>
        <v>0</v>
      </c>
      <c r="AH311" s="389">
        <f t="shared" si="81"/>
        <v>0</v>
      </c>
      <c r="AI311" s="389">
        <f t="shared" si="81"/>
        <v>0</v>
      </c>
      <c r="AJ311" s="389">
        <f t="shared" si="81"/>
        <v>0</v>
      </c>
      <c r="AK311" s="389">
        <f t="shared" si="81"/>
        <v>0</v>
      </c>
      <c r="AL311" s="389">
        <f t="shared" si="81"/>
        <v>0</v>
      </c>
      <c r="AM311" s="389">
        <f t="shared" si="81"/>
        <v>0</v>
      </c>
      <c r="AN311" s="389">
        <f t="shared" si="81"/>
        <v>0</v>
      </c>
      <c r="AO311" s="389">
        <f t="shared" si="81"/>
        <v>0</v>
      </c>
      <c r="AP311" s="389">
        <f t="shared" si="81"/>
        <v>0</v>
      </c>
      <c r="AQ311" s="389">
        <f t="shared" si="81"/>
        <v>0</v>
      </c>
      <c r="AR311" s="389">
        <f t="shared" si="81"/>
        <v>0</v>
      </c>
    </row>
    <row r="312" spans="1:44" x14ac:dyDescent="0.2">
      <c r="B312" s="372">
        <f t="shared" si="80"/>
        <v>36</v>
      </c>
      <c r="C312" s="372" t="str">
        <f t="shared" si="80"/>
        <v>Flux de numerar operational</v>
      </c>
      <c r="D312" s="373">
        <f t="shared" si="79"/>
        <v>0</v>
      </c>
      <c r="E312" s="389">
        <f t="shared" ref="E312:E319" si="82">E179-E81</f>
        <v>0</v>
      </c>
      <c r="F312" s="389">
        <f t="shared" si="81"/>
        <v>0</v>
      </c>
      <c r="G312" s="389">
        <f t="shared" si="81"/>
        <v>0</v>
      </c>
      <c r="H312" s="389">
        <f t="shared" si="81"/>
        <v>0</v>
      </c>
      <c r="I312" s="389">
        <f t="shared" si="81"/>
        <v>0</v>
      </c>
      <c r="J312" s="389">
        <f t="shared" si="81"/>
        <v>0</v>
      </c>
      <c r="K312" s="389">
        <f t="shared" si="81"/>
        <v>0</v>
      </c>
      <c r="L312" s="389">
        <f t="shared" si="81"/>
        <v>0</v>
      </c>
      <c r="M312" s="389">
        <f t="shared" si="81"/>
        <v>0</v>
      </c>
      <c r="N312" s="389">
        <f t="shared" si="81"/>
        <v>0</v>
      </c>
      <c r="O312" s="389">
        <f t="shared" si="81"/>
        <v>0</v>
      </c>
      <c r="P312" s="389">
        <f t="shared" si="81"/>
        <v>0</v>
      </c>
      <c r="Q312" s="389">
        <f t="shared" si="81"/>
        <v>0</v>
      </c>
      <c r="R312" s="389">
        <f t="shared" si="81"/>
        <v>0</v>
      </c>
      <c r="S312" s="389">
        <f t="shared" si="81"/>
        <v>0</v>
      </c>
      <c r="T312" s="389">
        <f t="shared" si="81"/>
        <v>0</v>
      </c>
      <c r="U312" s="389">
        <f t="shared" si="81"/>
        <v>0</v>
      </c>
      <c r="V312" s="389">
        <f t="shared" si="81"/>
        <v>0</v>
      </c>
      <c r="W312" s="389">
        <f t="shared" si="81"/>
        <v>0</v>
      </c>
      <c r="X312" s="389">
        <f t="shared" si="81"/>
        <v>0</v>
      </c>
      <c r="Y312" s="389">
        <f t="shared" si="81"/>
        <v>0</v>
      </c>
      <c r="Z312" s="389">
        <f t="shared" si="81"/>
        <v>0</v>
      </c>
      <c r="AA312" s="389">
        <f t="shared" si="81"/>
        <v>0</v>
      </c>
      <c r="AB312" s="389">
        <f t="shared" si="81"/>
        <v>0</v>
      </c>
      <c r="AC312" s="389">
        <f t="shared" si="81"/>
        <v>0</v>
      </c>
      <c r="AD312" s="389">
        <f t="shared" si="81"/>
        <v>0</v>
      </c>
      <c r="AE312" s="389">
        <f t="shared" si="81"/>
        <v>0</v>
      </c>
      <c r="AF312" s="389">
        <f t="shared" si="81"/>
        <v>0</v>
      </c>
      <c r="AG312" s="389">
        <f t="shared" si="81"/>
        <v>0</v>
      </c>
      <c r="AH312" s="389">
        <f t="shared" si="81"/>
        <v>0</v>
      </c>
      <c r="AI312" s="389">
        <f t="shared" si="81"/>
        <v>0</v>
      </c>
      <c r="AJ312" s="389">
        <f t="shared" si="81"/>
        <v>0</v>
      </c>
      <c r="AK312" s="389">
        <f t="shared" si="81"/>
        <v>0</v>
      </c>
      <c r="AL312" s="389">
        <f t="shared" si="81"/>
        <v>0</v>
      </c>
      <c r="AM312" s="389">
        <f t="shared" si="81"/>
        <v>0</v>
      </c>
      <c r="AN312" s="389">
        <f t="shared" si="81"/>
        <v>0</v>
      </c>
      <c r="AO312" s="389">
        <f t="shared" si="81"/>
        <v>0</v>
      </c>
      <c r="AP312" s="389">
        <f t="shared" si="81"/>
        <v>0</v>
      </c>
      <c r="AQ312" s="389">
        <f t="shared" si="81"/>
        <v>0</v>
      </c>
      <c r="AR312" s="389">
        <f t="shared" si="81"/>
        <v>0</v>
      </c>
    </row>
    <row r="313" spans="1:44" x14ac:dyDescent="0.2">
      <c r="B313" s="372">
        <f t="shared" si="80"/>
        <v>37</v>
      </c>
      <c r="C313" s="372" t="str">
        <f t="shared" si="80"/>
        <v>Plati TVA</v>
      </c>
      <c r="D313" s="373">
        <f t="shared" si="79"/>
        <v>0</v>
      </c>
      <c r="E313" s="389">
        <f t="shared" si="82"/>
        <v>0</v>
      </c>
      <c r="F313" s="389">
        <f t="shared" si="81"/>
        <v>0</v>
      </c>
      <c r="G313" s="389">
        <f t="shared" si="81"/>
        <v>0</v>
      </c>
      <c r="H313" s="389">
        <f t="shared" si="81"/>
        <v>0</v>
      </c>
      <c r="I313" s="389">
        <f t="shared" si="81"/>
        <v>0</v>
      </c>
      <c r="J313" s="389">
        <f t="shared" si="81"/>
        <v>0</v>
      </c>
      <c r="K313" s="389">
        <f t="shared" si="81"/>
        <v>0</v>
      </c>
      <c r="L313" s="389">
        <f t="shared" si="81"/>
        <v>0</v>
      </c>
      <c r="M313" s="389">
        <f t="shared" si="81"/>
        <v>0</v>
      </c>
      <c r="N313" s="389">
        <f t="shared" si="81"/>
        <v>0</v>
      </c>
      <c r="O313" s="389">
        <f t="shared" si="81"/>
        <v>0</v>
      </c>
      <c r="P313" s="389">
        <f t="shared" si="81"/>
        <v>0</v>
      </c>
      <c r="Q313" s="389">
        <f t="shared" si="81"/>
        <v>0</v>
      </c>
      <c r="R313" s="389">
        <f t="shared" si="81"/>
        <v>0</v>
      </c>
      <c r="S313" s="389">
        <f t="shared" si="81"/>
        <v>0</v>
      </c>
      <c r="T313" s="389">
        <f t="shared" si="81"/>
        <v>0</v>
      </c>
      <c r="U313" s="389">
        <f t="shared" si="81"/>
        <v>0</v>
      </c>
      <c r="V313" s="389">
        <f t="shared" si="81"/>
        <v>0</v>
      </c>
      <c r="W313" s="389">
        <f t="shared" si="81"/>
        <v>0</v>
      </c>
      <c r="X313" s="389">
        <f t="shared" si="81"/>
        <v>0</v>
      </c>
      <c r="Y313" s="389">
        <f t="shared" si="81"/>
        <v>0</v>
      </c>
      <c r="Z313" s="389">
        <f t="shared" si="81"/>
        <v>0</v>
      </c>
      <c r="AA313" s="389">
        <f t="shared" si="81"/>
        <v>0</v>
      </c>
      <c r="AB313" s="389">
        <f t="shared" si="81"/>
        <v>0</v>
      </c>
      <c r="AC313" s="389">
        <f t="shared" si="81"/>
        <v>0</v>
      </c>
      <c r="AD313" s="389">
        <f t="shared" si="81"/>
        <v>0</v>
      </c>
      <c r="AE313" s="389">
        <f t="shared" si="81"/>
        <v>0</v>
      </c>
      <c r="AF313" s="389">
        <f t="shared" si="81"/>
        <v>0</v>
      </c>
      <c r="AG313" s="389">
        <f t="shared" si="81"/>
        <v>0</v>
      </c>
      <c r="AH313" s="389">
        <f t="shared" si="81"/>
        <v>0</v>
      </c>
      <c r="AI313" s="389">
        <f t="shared" si="81"/>
        <v>0</v>
      </c>
      <c r="AJ313" s="389">
        <f t="shared" si="81"/>
        <v>0</v>
      </c>
      <c r="AK313" s="389">
        <f t="shared" si="81"/>
        <v>0</v>
      </c>
      <c r="AL313" s="389">
        <f t="shared" si="81"/>
        <v>0</v>
      </c>
      <c r="AM313" s="389">
        <f t="shared" si="81"/>
        <v>0</v>
      </c>
      <c r="AN313" s="389">
        <f t="shared" si="81"/>
        <v>0</v>
      </c>
      <c r="AO313" s="389">
        <f t="shared" si="81"/>
        <v>0</v>
      </c>
      <c r="AP313" s="389">
        <f t="shared" si="81"/>
        <v>0</v>
      </c>
      <c r="AQ313" s="389">
        <f t="shared" si="81"/>
        <v>0</v>
      </c>
      <c r="AR313" s="389">
        <f t="shared" si="81"/>
        <v>0</v>
      </c>
    </row>
    <row r="314" spans="1:44" x14ac:dyDescent="0.2">
      <c r="B314" s="372">
        <f t="shared" si="80"/>
        <v>38</v>
      </c>
      <c r="C314" s="372" t="str">
        <f t="shared" si="80"/>
        <v>Rambursari TVA</v>
      </c>
      <c r="D314" s="373">
        <f t="shared" si="79"/>
        <v>0</v>
      </c>
      <c r="E314" s="389">
        <f t="shared" si="82"/>
        <v>0</v>
      </c>
      <c r="F314" s="389">
        <f t="shared" si="81"/>
        <v>0</v>
      </c>
      <c r="G314" s="389">
        <f t="shared" si="81"/>
        <v>0</v>
      </c>
      <c r="H314" s="389">
        <f t="shared" si="81"/>
        <v>0</v>
      </c>
      <c r="I314" s="389">
        <f t="shared" si="81"/>
        <v>0</v>
      </c>
      <c r="J314" s="389">
        <f t="shared" si="81"/>
        <v>0</v>
      </c>
      <c r="K314" s="389">
        <f t="shared" si="81"/>
        <v>0</v>
      </c>
      <c r="L314" s="389">
        <f t="shared" si="81"/>
        <v>0</v>
      </c>
      <c r="M314" s="389">
        <f t="shared" si="81"/>
        <v>0</v>
      </c>
      <c r="N314" s="389">
        <f t="shared" si="81"/>
        <v>0</v>
      </c>
      <c r="O314" s="389">
        <f t="shared" si="81"/>
        <v>0</v>
      </c>
      <c r="P314" s="389">
        <f t="shared" si="81"/>
        <v>0</v>
      </c>
      <c r="Q314" s="389">
        <f t="shared" si="81"/>
        <v>0</v>
      </c>
      <c r="R314" s="389">
        <f t="shared" si="81"/>
        <v>0</v>
      </c>
      <c r="S314" s="389">
        <f t="shared" si="81"/>
        <v>0</v>
      </c>
      <c r="T314" s="389">
        <f t="shared" si="81"/>
        <v>0</v>
      </c>
      <c r="U314" s="389">
        <f t="shared" si="81"/>
        <v>0</v>
      </c>
      <c r="V314" s="389">
        <f t="shared" si="81"/>
        <v>0</v>
      </c>
      <c r="W314" s="389">
        <f t="shared" si="81"/>
        <v>0</v>
      </c>
      <c r="X314" s="389">
        <f t="shared" si="81"/>
        <v>0</v>
      </c>
      <c r="Y314" s="389">
        <f t="shared" si="81"/>
        <v>0</v>
      </c>
      <c r="Z314" s="389">
        <f t="shared" si="81"/>
        <v>0</v>
      </c>
      <c r="AA314" s="389">
        <f t="shared" si="81"/>
        <v>0</v>
      </c>
      <c r="AB314" s="389">
        <f t="shared" si="81"/>
        <v>0</v>
      </c>
      <c r="AC314" s="389">
        <f t="shared" si="81"/>
        <v>0</v>
      </c>
      <c r="AD314" s="389">
        <f t="shared" si="81"/>
        <v>0</v>
      </c>
      <c r="AE314" s="389">
        <f t="shared" si="81"/>
        <v>0</v>
      </c>
      <c r="AF314" s="389">
        <f t="shared" si="81"/>
        <v>0</v>
      </c>
      <c r="AG314" s="389">
        <f t="shared" si="81"/>
        <v>0</v>
      </c>
      <c r="AH314" s="389">
        <f t="shared" si="81"/>
        <v>0</v>
      </c>
      <c r="AI314" s="389">
        <f t="shared" si="81"/>
        <v>0</v>
      </c>
      <c r="AJ314" s="389">
        <f t="shared" si="81"/>
        <v>0</v>
      </c>
      <c r="AK314" s="389">
        <f t="shared" si="81"/>
        <v>0</v>
      </c>
      <c r="AL314" s="389">
        <f t="shared" si="81"/>
        <v>0</v>
      </c>
      <c r="AM314" s="389">
        <f t="shared" si="81"/>
        <v>0</v>
      </c>
      <c r="AN314" s="389">
        <f t="shared" si="81"/>
        <v>0</v>
      </c>
      <c r="AO314" s="389">
        <f t="shared" si="81"/>
        <v>0</v>
      </c>
      <c r="AP314" s="389">
        <f t="shared" si="81"/>
        <v>0</v>
      </c>
      <c r="AQ314" s="389">
        <f t="shared" si="81"/>
        <v>0</v>
      </c>
      <c r="AR314" s="389">
        <f t="shared" si="81"/>
        <v>0</v>
      </c>
    </row>
    <row r="315" spans="1:44" x14ac:dyDescent="0.2">
      <c r="B315" s="372">
        <f t="shared" si="80"/>
        <v>39</v>
      </c>
      <c r="C315" s="372" t="str">
        <f t="shared" si="80"/>
        <v>Impozit</v>
      </c>
      <c r="D315" s="373">
        <f t="shared" si="79"/>
        <v>0</v>
      </c>
      <c r="E315" s="389">
        <f t="shared" si="82"/>
        <v>0</v>
      </c>
      <c r="F315" s="389">
        <f t="shared" si="81"/>
        <v>0</v>
      </c>
      <c r="G315" s="389">
        <f t="shared" si="81"/>
        <v>0</v>
      </c>
      <c r="H315" s="389">
        <f t="shared" si="81"/>
        <v>0</v>
      </c>
      <c r="I315" s="389">
        <f t="shared" si="81"/>
        <v>0</v>
      </c>
      <c r="J315" s="389">
        <f t="shared" si="81"/>
        <v>0</v>
      </c>
      <c r="K315" s="389">
        <f t="shared" si="81"/>
        <v>0</v>
      </c>
      <c r="L315" s="389">
        <f t="shared" si="81"/>
        <v>0</v>
      </c>
      <c r="M315" s="389">
        <f t="shared" si="81"/>
        <v>0</v>
      </c>
      <c r="N315" s="389">
        <f t="shared" si="81"/>
        <v>0</v>
      </c>
      <c r="O315" s="389">
        <f t="shared" si="81"/>
        <v>0</v>
      </c>
      <c r="P315" s="389">
        <f t="shared" si="81"/>
        <v>0</v>
      </c>
      <c r="Q315" s="389">
        <f t="shared" si="81"/>
        <v>0</v>
      </c>
      <c r="R315" s="389">
        <f t="shared" si="81"/>
        <v>0</v>
      </c>
      <c r="S315" s="389">
        <f t="shared" si="81"/>
        <v>0</v>
      </c>
      <c r="T315" s="389">
        <f t="shared" si="81"/>
        <v>0</v>
      </c>
      <c r="U315" s="389">
        <f t="shared" si="81"/>
        <v>0</v>
      </c>
      <c r="V315" s="389">
        <f t="shared" si="81"/>
        <v>0</v>
      </c>
      <c r="W315" s="389">
        <f t="shared" si="81"/>
        <v>0</v>
      </c>
      <c r="X315" s="389">
        <f t="shared" si="81"/>
        <v>0</v>
      </c>
      <c r="Y315" s="389">
        <f t="shared" si="81"/>
        <v>0</v>
      </c>
      <c r="Z315" s="389">
        <f t="shared" si="81"/>
        <v>0</v>
      </c>
      <c r="AA315" s="389">
        <f t="shared" si="81"/>
        <v>0</v>
      </c>
      <c r="AB315" s="389">
        <f t="shared" si="81"/>
        <v>0</v>
      </c>
      <c r="AC315" s="389">
        <f t="shared" si="81"/>
        <v>0</v>
      </c>
      <c r="AD315" s="389">
        <f t="shared" si="81"/>
        <v>0</v>
      </c>
      <c r="AE315" s="389">
        <f t="shared" si="81"/>
        <v>0</v>
      </c>
      <c r="AF315" s="389">
        <f t="shared" si="81"/>
        <v>0</v>
      </c>
      <c r="AG315" s="389">
        <f t="shared" si="81"/>
        <v>0</v>
      </c>
      <c r="AH315" s="389">
        <f t="shared" si="81"/>
        <v>0</v>
      </c>
      <c r="AI315" s="389">
        <f t="shared" si="81"/>
        <v>0</v>
      </c>
      <c r="AJ315" s="389">
        <f t="shared" si="81"/>
        <v>0</v>
      </c>
      <c r="AK315" s="389">
        <f t="shared" si="81"/>
        <v>0</v>
      </c>
      <c r="AL315" s="389">
        <f t="shared" si="81"/>
        <v>0</v>
      </c>
      <c r="AM315" s="389">
        <f t="shared" si="81"/>
        <v>0</v>
      </c>
      <c r="AN315" s="389">
        <f t="shared" si="81"/>
        <v>0</v>
      </c>
      <c r="AO315" s="389">
        <f t="shared" si="81"/>
        <v>0</v>
      </c>
      <c r="AP315" s="389">
        <f t="shared" si="81"/>
        <v>0</v>
      </c>
      <c r="AQ315" s="389">
        <f t="shared" si="81"/>
        <v>0</v>
      </c>
      <c r="AR315" s="389">
        <f t="shared" si="81"/>
        <v>0</v>
      </c>
    </row>
    <row r="316" spans="1:44" x14ac:dyDescent="0.2">
      <c r="B316" s="372">
        <f t="shared" si="80"/>
        <v>40</v>
      </c>
      <c r="C316" s="372" t="str">
        <f t="shared" si="80"/>
        <v>Cheltuieli pentru impozite si taxe</v>
      </c>
      <c r="D316" s="373">
        <f t="shared" si="79"/>
        <v>0</v>
      </c>
      <c r="E316" s="389">
        <f t="shared" si="82"/>
        <v>0</v>
      </c>
      <c r="F316" s="389">
        <f t="shared" si="81"/>
        <v>0</v>
      </c>
      <c r="G316" s="389">
        <f t="shared" si="81"/>
        <v>0</v>
      </c>
      <c r="H316" s="389">
        <f t="shared" si="81"/>
        <v>0</v>
      </c>
      <c r="I316" s="389">
        <f t="shared" ref="F316:AR319" si="83">I183-I85</f>
        <v>0</v>
      </c>
      <c r="J316" s="389">
        <f t="shared" si="83"/>
        <v>0</v>
      </c>
      <c r="K316" s="389">
        <f t="shared" si="83"/>
        <v>0</v>
      </c>
      <c r="L316" s="389">
        <f t="shared" si="83"/>
        <v>0</v>
      </c>
      <c r="M316" s="389">
        <f t="shared" si="83"/>
        <v>0</v>
      </c>
      <c r="N316" s="389">
        <f t="shared" si="83"/>
        <v>0</v>
      </c>
      <c r="O316" s="389">
        <f t="shared" si="83"/>
        <v>0</v>
      </c>
      <c r="P316" s="389">
        <f t="shared" si="83"/>
        <v>0</v>
      </c>
      <c r="Q316" s="389">
        <f t="shared" si="83"/>
        <v>0</v>
      </c>
      <c r="R316" s="389">
        <f t="shared" si="83"/>
        <v>0</v>
      </c>
      <c r="S316" s="389">
        <f t="shared" si="83"/>
        <v>0</v>
      </c>
      <c r="T316" s="389">
        <f t="shared" si="83"/>
        <v>0</v>
      </c>
      <c r="U316" s="389">
        <f t="shared" si="83"/>
        <v>0</v>
      </c>
      <c r="V316" s="389">
        <f t="shared" si="83"/>
        <v>0</v>
      </c>
      <c r="W316" s="389">
        <f t="shared" si="83"/>
        <v>0</v>
      </c>
      <c r="X316" s="389">
        <f t="shared" si="83"/>
        <v>0</v>
      </c>
      <c r="Y316" s="389">
        <f t="shared" si="83"/>
        <v>0</v>
      </c>
      <c r="Z316" s="389">
        <f t="shared" si="83"/>
        <v>0</v>
      </c>
      <c r="AA316" s="389">
        <f t="shared" si="83"/>
        <v>0</v>
      </c>
      <c r="AB316" s="389">
        <f t="shared" si="83"/>
        <v>0</v>
      </c>
      <c r="AC316" s="389">
        <f t="shared" si="83"/>
        <v>0</v>
      </c>
      <c r="AD316" s="389">
        <f t="shared" si="83"/>
        <v>0</v>
      </c>
      <c r="AE316" s="389">
        <f t="shared" si="83"/>
        <v>0</v>
      </c>
      <c r="AF316" s="389">
        <f t="shared" si="83"/>
        <v>0</v>
      </c>
      <c r="AG316" s="389">
        <f t="shared" si="83"/>
        <v>0</v>
      </c>
      <c r="AH316" s="389">
        <f t="shared" si="83"/>
        <v>0</v>
      </c>
      <c r="AI316" s="389">
        <f t="shared" si="83"/>
        <v>0</v>
      </c>
      <c r="AJ316" s="389">
        <f t="shared" si="83"/>
        <v>0</v>
      </c>
      <c r="AK316" s="389">
        <f t="shared" si="83"/>
        <v>0</v>
      </c>
      <c r="AL316" s="389">
        <f t="shared" si="83"/>
        <v>0</v>
      </c>
      <c r="AM316" s="389">
        <f t="shared" si="83"/>
        <v>0</v>
      </c>
      <c r="AN316" s="389">
        <f t="shared" si="83"/>
        <v>0</v>
      </c>
      <c r="AO316" s="389">
        <f t="shared" si="83"/>
        <v>0</v>
      </c>
      <c r="AP316" s="389">
        <f t="shared" si="83"/>
        <v>0</v>
      </c>
      <c r="AQ316" s="389">
        <f t="shared" si="83"/>
        <v>0</v>
      </c>
      <c r="AR316" s="389">
        <f t="shared" si="83"/>
        <v>0</v>
      </c>
    </row>
    <row r="317" spans="1:44" x14ac:dyDescent="0.2">
      <c r="B317" s="372">
        <f t="shared" si="80"/>
        <v>41</v>
      </c>
      <c r="C317" s="372">
        <f t="shared" si="80"/>
        <v>0</v>
      </c>
      <c r="D317" s="373">
        <f t="shared" si="79"/>
        <v>0</v>
      </c>
      <c r="E317" s="389">
        <f t="shared" si="82"/>
        <v>0</v>
      </c>
      <c r="F317" s="389">
        <f t="shared" si="83"/>
        <v>0</v>
      </c>
      <c r="G317" s="389">
        <f t="shared" si="83"/>
        <v>0</v>
      </c>
      <c r="H317" s="389">
        <f t="shared" si="83"/>
        <v>0</v>
      </c>
      <c r="I317" s="389">
        <f t="shared" si="83"/>
        <v>0</v>
      </c>
      <c r="J317" s="389">
        <f t="shared" si="83"/>
        <v>0</v>
      </c>
      <c r="K317" s="389">
        <f t="shared" si="83"/>
        <v>0</v>
      </c>
      <c r="L317" s="389">
        <f t="shared" si="83"/>
        <v>0</v>
      </c>
      <c r="M317" s="389">
        <f t="shared" si="83"/>
        <v>0</v>
      </c>
      <c r="N317" s="389">
        <f t="shared" si="83"/>
        <v>0</v>
      </c>
      <c r="O317" s="389">
        <f t="shared" si="83"/>
        <v>0</v>
      </c>
      <c r="P317" s="389">
        <f t="shared" si="83"/>
        <v>0</v>
      </c>
      <c r="Q317" s="389">
        <f t="shared" si="83"/>
        <v>0</v>
      </c>
      <c r="R317" s="389">
        <f t="shared" si="83"/>
        <v>0</v>
      </c>
      <c r="S317" s="389">
        <f t="shared" si="83"/>
        <v>0</v>
      </c>
      <c r="T317" s="389">
        <f t="shared" si="83"/>
        <v>0</v>
      </c>
      <c r="U317" s="389">
        <f t="shared" si="83"/>
        <v>0</v>
      </c>
      <c r="V317" s="389">
        <f t="shared" si="83"/>
        <v>0</v>
      </c>
      <c r="W317" s="389">
        <f t="shared" si="83"/>
        <v>0</v>
      </c>
      <c r="X317" s="389">
        <f t="shared" si="83"/>
        <v>0</v>
      </c>
      <c r="Y317" s="389">
        <f t="shared" si="83"/>
        <v>0</v>
      </c>
      <c r="Z317" s="389">
        <f t="shared" si="83"/>
        <v>0</v>
      </c>
      <c r="AA317" s="389">
        <f t="shared" si="83"/>
        <v>0</v>
      </c>
      <c r="AB317" s="389">
        <f t="shared" si="83"/>
        <v>0</v>
      </c>
      <c r="AC317" s="389">
        <f t="shared" si="83"/>
        <v>0</v>
      </c>
      <c r="AD317" s="389">
        <f t="shared" si="83"/>
        <v>0</v>
      </c>
      <c r="AE317" s="389">
        <f t="shared" si="83"/>
        <v>0</v>
      </c>
      <c r="AF317" s="389">
        <f t="shared" si="83"/>
        <v>0</v>
      </c>
      <c r="AG317" s="389">
        <f t="shared" si="83"/>
        <v>0</v>
      </c>
      <c r="AH317" s="389">
        <f t="shared" si="83"/>
        <v>0</v>
      </c>
      <c r="AI317" s="389">
        <f t="shared" si="83"/>
        <v>0</v>
      </c>
      <c r="AJ317" s="389">
        <f t="shared" si="83"/>
        <v>0</v>
      </c>
      <c r="AK317" s="389">
        <f t="shared" si="83"/>
        <v>0</v>
      </c>
      <c r="AL317" s="389">
        <f t="shared" si="83"/>
        <v>0</v>
      </c>
      <c r="AM317" s="389">
        <f t="shared" si="83"/>
        <v>0</v>
      </c>
      <c r="AN317" s="389">
        <f t="shared" si="83"/>
        <v>0</v>
      </c>
      <c r="AO317" s="389">
        <f t="shared" si="83"/>
        <v>0</v>
      </c>
      <c r="AP317" s="389">
        <f t="shared" si="83"/>
        <v>0</v>
      </c>
      <c r="AQ317" s="389">
        <f t="shared" si="83"/>
        <v>0</v>
      </c>
      <c r="AR317" s="389">
        <f t="shared" si="83"/>
        <v>0</v>
      </c>
    </row>
    <row r="318" spans="1:44" ht="22.5" x14ac:dyDescent="0.2">
      <c r="B318" s="372">
        <f t="shared" si="80"/>
        <v>42</v>
      </c>
      <c r="C318" s="372" t="str">
        <f t="shared" si="80"/>
        <v xml:space="preserve">Disponibil de numerar la inceputul perioadei </v>
      </c>
      <c r="D318" s="373">
        <f t="shared" si="79"/>
        <v>0</v>
      </c>
      <c r="E318" s="389">
        <f t="shared" si="82"/>
        <v>0</v>
      </c>
      <c r="F318" s="389">
        <f t="shared" si="83"/>
        <v>0</v>
      </c>
      <c r="G318" s="389">
        <f t="shared" si="83"/>
        <v>0</v>
      </c>
      <c r="H318" s="389">
        <f t="shared" si="83"/>
        <v>0</v>
      </c>
      <c r="I318" s="389">
        <f t="shared" si="83"/>
        <v>0</v>
      </c>
      <c r="J318" s="389">
        <f t="shared" si="83"/>
        <v>0</v>
      </c>
      <c r="K318" s="389">
        <f t="shared" si="83"/>
        <v>0</v>
      </c>
      <c r="L318" s="389">
        <f t="shared" si="83"/>
        <v>0</v>
      </c>
      <c r="M318" s="389">
        <f t="shared" si="83"/>
        <v>0</v>
      </c>
      <c r="N318" s="389">
        <f t="shared" si="83"/>
        <v>0</v>
      </c>
      <c r="O318" s="389">
        <f t="shared" si="83"/>
        <v>0</v>
      </c>
      <c r="P318" s="389">
        <f t="shared" si="83"/>
        <v>0</v>
      </c>
      <c r="Q318" s="389">
        <f t="shared" si="83"/>
        <v>0</v>
      </c>
      <c r="R318" s="389">
        <f t="shared" si="83"/>
        <v>0</v>
      </c>
      <c r="S318" s="389">
        <f t="shared" si="83"/>
        <v>0</v>
      </c>
      <c r="T318" s="389">
        <f t="shared" si="83"/>
        <v>0</v>
      </c>
      <c r="U318" s="389">
        <f t="shared" si="83"/>
        <v>0</v>
      </c>
      <c r="V318" s="389">
        <f t="shared" si="83"/>
        <v>0</v>
      </c>
      <c r="W318" s="389">
        <f t="shared" si="83"/>
        <v>0</v>
      </c>
      <c r="X318" s="389">
        <f t="shared" si="83"/>
        <v>0</v>
      </c>
      <c r="Y318" s="389">
        <f t="shared" si="83"/>
        <v>0</v>
      </c>
      <c r="Z318" s="389">
        <f t="shared" si="83"/>
        <v>0</v>
      </c>
      <c r="AA318" s="389">
        <f t="shared" si="83"/>
        <v>0</v>
      </c>
      <c r="AB318" s="389">
        <f t="shared" si="83"/>
        <v>0</v>
      </c>
      <c r="AC318" s="389">
        <f t="shared" si="83"/>
        <v>0</v>
      </c>
      <c r="AD318" s="389">
        <f t="shared" si="83"/>
        <v>0</v>
      </c>
      <c r="AE318" s="389">
        <f t="shared" si="83"/>
        <v>0</v>
      </c>
      <c r="AF318" s="389">
        <f t="shared" si="83"/>
        <v>0</v>
      </c>
      <c r="AG318" s="389">
        <f t="shared" si="83"/>
        <v>0</v>
      </c>
      <c r="AH318" s="389">
        <f t="shared" si="83"/>
        <v>0</v>
      </c>
      <c r="AI318" s="389">
        <f t="shared" si="83"/>
        <v>0</v>
      </c>
      <c r="AJ318" s="389">
        <f t="shared" si="83"/>
        <v>0</v>
      </c>
      <c r="AK318" s="389">
        <f t="shared" si="83"/>
        <v>0</v>
      </c>
      <c r="AL318" s="389">
        <f t="shared" si="83"/>
        <v>0</v>
      </c>
      <c r="AM318" s="389">
        <f t="shared" si="83"/>
        <v>0</v>
      </c>
      <c r="AN318" s="389">
        <f t="shared" si="83"/>
        <v>0</v>
      </c>
      <c r="AO318" s="389">
        <f t="shared" si="83"/>
        <v>0</v>
      </c>
      <c r="AP318" s="389">
        <f t="shared" si="83"/>
        <v>0</v>
      </c>
      <c r="AQ318" s="389">
        <f t="shared" si="83"/>
        <v>0</v>
      </c>
      <c r="AR318" s="389">
        <f t="shared" si="83"/>
        <v>0</v>
      </c>
    </row>
    <row r="319" spans="1:44" ht="22.5" x14ac:dyDescent="0.2">
      <c r="B319" s="372">
        <f t="shared" si="80"/>
        <v>43</v>
      </c>
      <c r="C319" s="372" t="str">
        <f t="shared" si="80"/>
        <v xml:space="preserve">Disponibil de numerar la sfarsitul perioadei </v>
      </c>
      <c r="D319" s="373">
        <f t="shared" si="79"/>
        <v>0</v>
      </c>
      <c r="E319" s="389">
        <f t="shared" si="82"/>
        <v>0</v>
      </c>
      <c r="F319" s="389">
        <f t="shared" si="83"/>
        <v>0</v>
      </c>
      <c r="G319" s="389">
        <f t="shared" si="83"/>
        <v>0</v>
      </c>
      <c r="H319" s="389">
        <f t="shared" si="83"/>
        <v>0</v>
      </c>
      <c r="I319" s="389">
        <f t="shared" si="83"/>
        <v>0</v>
      </c>
      <c r="J319" s="389">
        <f t="shared" si="83"/>
        <v>0</v>
      </c>
      <c r="K319" s="389">
        <f t="shared" si="83"/>
        <v>0</v>
      </c>
      <c r="L319" s="389">
        <f t="shared" si="83"/>
        <v>0</v>
      </c>
      <c r="M319" s="389">
        <f t="shared" si="83"/>
        <v>0</v>
      </c>
      <c r="N319" s="389">
        <f t="shared" si="83"/>
        <v>0</v>
      </c>
      <c r="O319" s="389">
        <f t="shared" si="83"/>
        <v>0</v>
      </c>
      <c r="P319" s="389">
        <f t="shared" si="83"/>
        <v>0</v>
      </c>
      <c r="Q319" s="389">
        <f t="shared" si="83"/>
        <v>0</v>
      </c>
      <c r="R319" s="389">
        <f t="shared" si="83"/>
        <v>0</v>
      </c>
      <c r="S319" s="389">
        <f t="shared" si="83"/>
        <v>0</v>
      </c>
      <c r="T319" s="389">
        <f t="shared" si="83"/>
        <v>0</v>
      </c>
      <c r="U319" s="389">
        <f t="shared" si="83"/>
        <v>0</v>
      </c>
      <c r="V319" s="389">
        <f t="shared" si="83"/>
        <v>0</v>
      </c>
      <c r="W319" s="389">
        <f t="shared" si="83"/>
        <v>0</v>
      </c>
      <c r="X319" s="389">
        <f t="shared" si="83"/>
        <v>0</v>
      </c>
      <c r="Y319" s="389">
        <f t="shared" si="83"/>
        <v>0</v>
      </c>
      <c r="Z319" s="389">
        <f t="shared" si="83"/>
        <v>0</v>
      </c>
      <c r="AA319" s="389">
        <f t="shared" si="83"/>
        <v>0</v>
      </c>
      <c r="AB319" s="389">
        <f t="shared" si="83"/>
        <v>0</v>
      </c>
      <c r="AC319" s="389">
        <f t="shared" si="83"/>
        <v>0</v>
      </c>
      <c r="AD319" s="389">
        <f t="shared" si="83"/>
        <v>0</v>
      </c>
      <c r="AE319" s="389">
        <f t="shared" si="83"/>
        <v>0</v>
      </c>
      <c r="AF319" s="389">
        <f t="shared" si="83"/>
        <v>0</v>
      </c>
      <c r="AG319" s="389">
        <f t="shared" si="83"/>
        <v>0</v>
      </c>
      <c r="AH319" s="389">
        <f t="shared" si="83"/>
        <v>0</v>
      </c>
      <c r="AI319" s="389">
        <f t="shared" si="83"/>
        <v>0</v>
      </c>
      <c r="AJ319" s="389">
        <f t="shared" si="83"/>
        <v>0</v>
      </c>
      <c r="AK319" s="389">
        <f t="shared" si="83"/>
        <v>0</v>
      </c>
      <c r="AL319" s="389">
        <f t="shared" si="83"/>
        <v>0</v>
      </c>
      <c r="AM319" s="389">
        <f t="shared" si="83"/>
        <v>0</v>
      </c>
      <c r="AN319" s="389">
        <f t="shared" si="83"/>
        <v>0</v>
      </c>
      <c r="AO319" s="389">
        <f t="shared" si="83"/>
        <v>0</v>
      </c>
      <c r="AP319" s="389">
        <f t="shared" si="83"/>
        <v>0</v>
      </c>
      <c r="AQ319" s="389">
        <f t="shared" si="83"/>
        <v>0</v>
      </c>
      <c r="AR319" s="389">
        <f t="shared" si="83"/>
        <v>0</v>
      </c>
    </row>
    <row r="320" spans="1:44" x14ac:dyDescent="0.2">
      <c r="B320" s="372"/>
      <c r="C320" s="372"/>
      <c r="D320" s="396"/>
      <c r="E320" s="389"/>
      <c r="F320" s="389"/>
      <c r="G320" s="389"/>
      <c r="H320" s="389"/>
      <c r="I320" s="389"/>
      <c r="J320" s="389"/>
      <c r="K320" s="389"/>
      <c r="L320" s="389"/>
      <c r="M320" s="389"/>
      <c r="N320" s="389"/>
      <c r="O320" s="389"/>
      <c r="P320" s="389"/>
      <c r="Q320" s="389"/>
      <c r="R320" s="389"/>
      <c r="S320" s="433"/>
      <c r="T320" s="433"/>
      <c r="U320" s="433"/>
      <c r="V320" s="433"/>
      <c r="W320" s="433"/>
      <c r="X320" s="433"/>
      <c r="Y320" s="433"/>
      <c r="Z320" s="433"/>
      <c r="AA320" s="433"/>
      <c r="AB320" s="433"/>
      <c r="AC320" s="433"/>
      <c r="AD320" s="433"/>
      <c r="AE320" s="433"/>
      <c r="AF320" s="433"/>
      <c r="AG320" s="433"/>
      <c r="AH320" s="433"/>
      <c r="AI320" s="433"/>
      <c r="AJ320" s="433"/>
      <c r="AK320" s="433"/>
      <c r="AL320" s="433"/>
      <c r="AM320" s="433"/>
      <c r="AN320" s="433"/>
      <c r="AO320" s="433"/>
      <c r="AP320" s="433"/>
      <c r="AQ320" s="433"/>
      <c r="AR320" s="433"/>
    </row>
    <row r="321" spans="2:44" x14ac:dyDescent="0.2">
      <c r="B321" s="75"/>
      <c r="C321" s="369" t="s">
        <v>226</v>
      </c>
      <c r="D321" s="396" t="s">
        <v>225</v>
      </c>
      <c r="E321" s="366">
        <v>1</v>
      </c>
      <c r="F321" s="366">
        <v>2</v>
      </c>
      <c r="G321" s="366">
        <v>3</v>
      </c>
      <c r="H321" s="366">
        <v>4</v>
      </c>
      <c r="I321" s="366">
        <v>5</v>
      </c>
      <c r="J321" s="366">
        <v>6</v>
      </c>
      <c r="K321" s="366">
        <v>7</v>
      </c>
      <c r="L321" s="366">
        <v>8</v>
      </c>
      <c r="M321" s="366">
        <v>9</v>
      </c>
      <c r="N321" s="366">
        <v>10</v>
      </c>
      <c r="O321" s="366">
        <v>11</v>
      </c>
      <c r="P321" s="366">
        <v>12</v>
      </c>
      <c r="Q321" s="366">
        <v>13</v>
      </c>
      <c r="R321" s="366">
        <v>14</v>
      </c>
      <c r="S321" s="366">
        <v>15</v>
      </c>
      <c r="T321" s="366">
        <v>16</v>
      </c>
      <c r="U321" s="366">
        <v>17</v>
      </c>
      <c r="V321" s="366">
        <v>18</v>
      </c>
      <c r="W321" s="366">
        <v>19</v>
      </c>
      <c r="X321" s="366">
        <v>20</v>
      </c>
      <c r="Y321" s="366">
        <v>21</v>
      </c>
      <c r="Z321" s="366">
        <v>22</v>
      </c>
      <c r="AA321" s="366">
        <v>23</v>
      </c>
      <c r="AB321" s="366">
        <v>24</v>
      </c>
      <c r="AC321" s="366">
        <v>25</v>
      </c>
      <c r="AD321" s="366">
        <v>26</v>
      </c>
      <c r="AE321" s="366">
        <v>27</v>
      </c>
      <c r="AF321" s="366">
        <v>28</v>
      </c>
      <c r="AG321" s="366">
        <v>29</v>
      </c>
      <c r="AH321" s="366">
        <v>30</v>
      </c>
      <c r="AI321" s="366">
        <v>31</v>
      </c>
      <c r="AJ321" s="366">
        <v>32</v>
      </c>
      <c r="AK321" s="366">
        <v>33</v>
      </c>
      <c r="AL321" s="366">
        <v>34</v>
      </c>
      <c r="AM321" s="366">
        <v>35</v>
      </c>
      <c r="AN321" s="366">
        <v>36</v>
      </c>
      <c r="AO321" s="366">
        <v>37</v>
      </c>
      <c r="AP321" s="366">
        <v>38</v>
      </c>
      <c r="AQ321" s="366">
        <v>39</v>
      </c>
      <c r="AR321" s="366">
        <v>40</v>
      </c>
    </row>
    <row r="322" spans="2:44" x14ac:dyDescent="0.2">
      <c r="B322" s="75"/>
      <c r="C322" s="369" t="s">
        <v>581</v>
      </c>
      <c r="D322" s="396">
        <f t="shared" ref="D322:D327" si="84">SUM(E322:H322)</f>
        <v>0</v>
      </c>
      <c r="E322" s="389">
        <v>0</v>
      </c>
      <c r="F322" s="389">
        <v>0</v>
      </c>
      <c r="G322" s="389">
        <v>0</v>
      </c>
      <c r="H322" s="389">
        <v>0</v>
      </c>
      <c r="I322" s="389">
        <v>0</v>
      </c>
      <c r="J322" s="389"/>
      <c r="K322" s="389"/>
      <c r="L322" s="389"/>
      <c r="M322" s="389"/>
      <c r="N322" s="389"/>
      <c r="O322" s="389"/>
      <c r="P322" s="389"/>
      <c r="Q322" s="389"/>
      <c r="R322" s="433"/>
      <c r="S322" s="433"/>
      <c r="T322" s="433"/>
      <c r="U322" s="433"/>
      <c r="V322" s="433"/>
      <c r="W322" s="433"/>
      <c r="X322" s="75"/>
      <c r="Y322" s="75"/>
      <c r="Z322" s="75"/>
      <c r="AA322" s="75"/>
      <c r="AB322" s="75"/>
      <c r="AC322" s="75"/>
      <c r="AD322" s="75"/>
      <c r="AE322" s="75"/>
      <c r="AF322" s="75"/>
      <c r="AG322" s="75"/>
      <c r="AH322" s="75"/>
      <c r="AI322" s="75"/>
      <c r="AJ322" s="75"/>
      <c r="AK322" s="75"/>
      <c r="AL322" s="75"/>
      <c r="AM322" s="75"/>
      <c r="AN322" s="75"/>
      <c r="AO322" s="75"/>
      <c r="AP322" s="75"/>
      <c r="AQ322" s="75"/>
      <c r="AR322" s="75"/>
    </row>
    <row r="323" spans="2:44" ht="22.5" x14ac:dyDescent="0.2">
      <c r="B323" s="75"/>
      <c r="C323" s="369" t="s">
        <v>23</v>
      </c>
      <c r="D323" s="396" t="e">
        <f t="shared" si="84"/>
        <v>#DIV/0!</v>
      </c>
      <c r="E323" s="389" t="e">
        <v>#DIV/0!</v>
      </c>
      <c r="F323" s="389" t="e">
        <v>#DIV/0!</v>
      </c>
      <c r="G323" s="389" t="e">
        <v>#DIV/0!</v>
      </c>
      <c r="H323" s="389" t="e">
        <v>#DIV/0!</v>
      </c>
      <c r="I323" s="389" t="e">
        <v>#DIV/0!</v>
      </c>
      <c r="J323" s="389"/>
      <c r="K323" s="389"/>
      <c r="L323" s="389"/>
      <c r="M323" s="389"/>
      <c r="N323" s="389"/>
      <c r="O323" s="389"/>
      <c r="P323" s="389"/>
      <c r="Q323" s="389"/>
      <c r="R323" s="433"/>
      <c r="S323" s="433"/>
      <c r="T323" s="433"/>
      <c r="U323" s="433"/>
      <c r="V323" s="433"/>
      <c r="W323" s="433"/>
      <c r="X323" s="75"/>
      <c r="Y323" s="75"/>
      <c r="Z323" s="75"/>
      <c r="AA323" s="75"/>
      <c r="AB323" s="75"/>
      <c r="AC323" s="75"/>
      <c r="AD323" s="75"/>
      <c r="AE323" s="75"/>
      <c r="AF323" s="75"/>
      <c r="AG323" s="75"/>
      <c r="AH323" s="75"/>
      <c r="AI323" s="75"/>
      <c r="AJ323" s="75"/>
      <c r="AK323" s="75"/>
      <c r="AL323" s="75"/>
      <c r="AM323" s="75"/>
      <c r="AN323" s="75"/>
      <c r="AO323" s="75"/>
      <c r="AP323" s="75"/>
      <c r="AQ323" s="75"/>
      <c r="AR323" s="75"/>
    </row>
    <row r="324" spans="2:44" x14ac:dyDescent="0.2">
      <c r="B324" s="75"/>
      <c r="C324" s="369" t="s">
        <v>593</v>
      </c>
      <c r="D324" s="396" t="e">
        <f t="shared" si="84"/>
        <v>#DIV/0!</v>
      </c>
      <c r="E324" s="389" t="e">
        <v>#DIV/0!</v>
      </c>
      <c r="F324" s="389" t="e">
        <v>#DIV/0!</v>
      </c>
      <c r="G324" s="389" t="e">
        <v>#DIV/0!</v>
      </c>
      <c r="H324" s="389" t="e">
        <v>#DIV/0!</v>
      </c>
      <c r="I324" s="389" t="e">
        <v>#DIV/0!</v>
      </c>
      <c r="J324" s="389"/>
      <c r="K324" s="389"/>
      <c r="L324" s="389"/>
      <c r="M324" s="389"/>
      <c r="N324" s="389"/>
      <c r="O324" s="389"/>
      <c r="P324" s="389"/>
      <c r="Q324" s="389"/>
      <c r="R324" s="433"/>
      <c r="S324" s="433"/>
      <c r="T324" s="433"/>
      <c r="U324" s="433"/>
      <c r="V324" s="433"/>
      <c r="W324" s="433"/>
      <c r="X324" s="75"/>
      <c r="Y324" s="75"/>
      <c r="Z324" s="75"/>
      <c r="AA324" s="75"/>
      <c r="AB324" s="75"/>
      <c r="AC324" s="75"/>
      <c r="AD324" s="75"/>
      <c r="AE324" s="75"/>
      <c r="AF324" s="75"/>
      <c r="AG324" s="75"/>
      <c r="AH324" s="75"/>
      <c r="AI324" s="75"/>
      <c r="AJ324" s="75"/>
      <c r="AK324" s="75"/>
      <c r="AL324" s="75"/>
      <c r="AM324" s="75"/>
      <c r="AN324" s="75"/>
      <c r="AO324" s="75"/>
      <c r="AP324" s="75"/>
      <c r="AQ324" s="75"/>
      <c r="AR324" s="75"/>
    </row>
    <row r="325" spans="2:44" x14ac:dyDescent="0.2">
      <c r="B325" s="75"/>
      <c r="C325" s="369" t="s">
        <v>594</v>
      </c>
      <c r="D325" s="396" t="e">
        <f t="shared" si="84"/>
        <v>#DIV/0!</v>
      </c>
      <c r="E325" s="389" t="e">
        <v>#DIV/0!</v>
      </c>
      <c r="F325" s="389" t="e">
        <v>#DIV/0!</v>
      </c>
      <c r="G325" s="389" t="e">
        <v>#DIV/0!</v>
      </c>
      <c r="H325" s="389" t="e">
        <v>#DIV/0!</v>
      </c>
      <c r="I325" s="389" t="e">
        <v>#DIV/0!</v>
      </c>
      <c r="J325" s="389"/>
      <c r="K325" s="389"/>
      <c r="L325" s="389"/>
      <c r="M325" s="389"/>
      <c r="N325" s="389"/>
      <c r="O325" s="389"/>
      <c r="P325" s="389"/>
      <c r="Q325" s="389"/>
      <c r="R325" s="433"/>
      <c r="S325" s="433"/>
      <c r="T325" s="433"/>
      <c r="U325" s="433"/>
      <c r="V325" s="433"/>
      <c r="W325" s="433"/>
      <c r="X325" s="75"/>
      <c r="Y325" s="75"/>
      <c r="Z325" s="75"/>
      <c r="AA325" s="75"/>
      <c r="AB325" s="75"/>
      <c r="AC325" s="75"/>
      <c r="AD325" s="75"/>
      <c r="AE325" s="75"/>
      <c r="AF325" s="75"/>
      <c r="AG325" s="75"/>
      <c r="AH325" s="75"/>
      <c r="AI325" s="75"/>
      <c r="AJ325" s="75"/>
      <c r="AK325" s="75"/>
      <c r="AL325" s="75"/>
      <c r="AM325" s="75"/>
      <c r="AN325" s="75"/>
      <c r="AO325" s="75"/>
      <c r="AP325" s="75"/>
      <c r="AQ325" s="75"/>
      <c r="AR325" s="75"/>
    </row>
    <row r="326" spans="2:44" ht="33.75" x14ac:dyDescent="0.2">
      <c r="B326" s="75"/>
      <c r="C326" s="369" t="s">
        <v>595</v>
      </c>
      <c r="D326" s="396" t="e">
        <f t="shared" si="84"/>
        <v>#DIV/0!</v>
      </c>
      <c r="E326" s="389" t="e">
        <v>#DIV/0!</v>
      </c>
      <c r="F326" s="389" t="e">
        <v>#DIV/0!</v>
      </c>
      <c r="G326" s="389" t="e">
        <v>#DIV/0!</v>
      </c>
      <c r="H326" s="389" t="e">
        <v>#DIV/0!</v>
      </c>
      <c r="I326" s="389" t="e">
        <v>#DIV/0!</v>
      </c>
      <c r="J326" s="389"/>
      <c r="K326" s="389"/>
      <c r="L326" s="389"/>
      <c r="M326" s="389"/>
      <c r="N326" s="389"/>
      <c r="O326" s="389"/>
      <c r="P326" s="389"/>
      <c r="Q326" s="389"/>
      <c r="R326" s="433"/>
      <c r="S326" s="433"/>
      <c r="T326" s="433"/>
      <c r="U326" s="433"/>
      <c r="V326" s="433"/>
      <c r="W326" s="433"/>
      <c r="X326" s="75"/>
      <c r="Y326" s="75"/>
      <c r="Z326" s="75"/>
      <c r="AA326" s="75"/>
      <c r="AB326" s="75"/>
      <c r="AC326" s="75"/>
      <c r="AD326" s="75"/>
      <c r="AE326" s="75"/>
      <c r="AF326" s="75"/>
      <c r="AG326" s="75"/>
      <c r="AH326" s="75"/>
      <c r="AI326" s="75"/>
      <c r="AJ326" s="75"/>
      <c r="AK326" s="75"/>
      <c r="AL326" s="75"/>
      <c r="AM326" s="75"/>
      <c r="AN326" s="75"/>
      <c r="AO326" s="75"/>
      <c r="AP326" s="75"/>
      <c r="AQ326" s="75"/>
      <c r="AR326" s="75"/>
    </row>
    <row r="327" spans="2:44" ht="22.5" x14ac:dyDescent="0.2">
      <c r="B327" s="75"/>
      <c r="C327" s="369" t="s">
        <v>596</v>
      </c>
      <c r="D327" s="396">
        <f t="shared" si="84"/>
        <v>0</v>
      </c>
      <c r="E327" s="389">
        <v>0</v>
      </c>
      <c r="F327" s="389">
        <v>0</v>
      </c>
      <c r="G327" s="389">
        <v>0</v>
      </c>
      <c r="H327" s="389">
        <v>0</v>
      </c>
      <c r="I327" s="389">
        <v>0</v>
      </c>
      <c r="J327" s="389"/>
      <c r="K327" s="389"/>
      <c r="L327" s="389"/>
      <c r="M327" s="389"/>
      <c r="N327" s="389"/>
      <c r="O327" s="389"/>
      <c r="P327" s="389"/>
      <c r="Q327" s="389"/>
      <c r="R327" s="433"/>
      <c r="S327" s="433"/>
      <c r="T327" s="433"/>
      <c r="U327" s="433"/>
      <c r="V327" s="433"/>
      <c r="W327" s="433"/>
      <c r="X327" s="75"/>
      <c r="Y327" s="75"/>
      <c r="Z327" s="75"/>
      <c r="AA327" s="75"/>
      <c r="AB327" s="75"/>
      <c r="AC327" s="75"/>
      <c r="AD327" s="75"/>
      <c r="AE327" s="75"/>
      <c r="AF327" s="75"/>
      <c r="AG327" s="75"/>
      <c r="AH327" s="75"/>
      <c r="AI327" s="75"/>
      <c r="AJ327" s="75"/>
      <c r="AK327" s="75"/>
      <c r="AL327" s="75"/>
      <c r="AM327" s="75"/>
      <c r="AN327" s="75"/>
      <c r="AO327" s="75"/>
      <c r="AP327" s="75"/>
      <c r="AQ327" s="75"/>
      <c r="AR327" s="75"/>
    </row>
    <row r="328" spans="2:44" x14ac:dyDescent="0.2">
      <c r="B328" s="75"/>
      <c r="C328" s="369" t="s">
        <v>597</v>
      </c>
      <c r="D328" s="396">
        <f>SUM(E328:AC328)</f>
        <v>0</v>
      </c>
      <c r="E328" s="389">
        <v>0</v>
      </c>
      <c r="F328" s="389">
        <v>0</v>
      </c>
      <c r="G328" s="389">
        <v>0</v>
      </c>
      <c r="H328" s="389">
        <v>0</v>
      </c>
      <c r="I328" s="389">
        <v>0</v>
      </c>
      <c r="J328" s="389">
        <v>0</v>
      </c>
      <c r="K328" s="389">
        <v>0</v>
      </c>
      <c r="L328" s="389">
        <v>0</v>
      </c>
      <c r="M328" s="389">
        <v>0</v>
      </c>
      <c r="N328" s="389">
        <v>0</v>
      </c>
      <c r="O328" s="389">
        <v>0</v>
      </c>
      <c r="P328" s="389">
        <v>0</v>
      </c>
      <c r="Q328" s="389">
        <v>0</v>
      </c>
      <c r="R328" s="389">
        <v>0</v>
      </c>
      <c r="S328" s="389">
        <v>0</v>
      </c>
      <c r="T328" s="433">
        <v>0</v>
      </c>
      <c r="U328" s="433">
        <v>0</v>
      </c>
      <c r="V328" s="433">
        <v>0</v>
      </c>
      <c r="W328" s="433">
        <v>0</v>
      </c>
      <c r="X328" s="433">
        <v>0</v>
      </c>
      <c r="Y328" s="433">
        <v>0</v>
      </c>
      <c r="Z328" s="433">
        <v>0</v>
      </c>
      <c r="AA328" s="433">
        <v>0</v>
      </c>
      <c r="AB328" s="433">
        <v>0</v>
      </c>
      <c r="AC328" s="433">
        <v>0</v>
      </c>
      <c r="AD328" s="433">
        <v>0</v>
      </c>
      <c r="AE328" s="433">
        <v>0</v>
      </c>
      <c r="AF328" s="433">
        <v>0</v>
      </c>
      <c r="AG328" s="433">
        <v>0</v>
      </c>
      <c r="AH328" s="433">
        <v>0</v>
      </c>
      <c r="AI328" s="433">
        <v>0</v>
      </c>
      <c r="AJ328" s="433">
        <v>0</v>
      </c>
      <c r="AK328" s="433">
        <v>0</v>
      </c>
      <c r="AL328" s="433">
        <v>0</v>
      </c>
      <c r="AM328" s="433">
        <v>0</v>
      </c>
      <c r="AN328" s="433">
        <v>0</v>
      </c>
      <c r="AO328" s="433">
        <v>0</v>
      </c>
      <c r="AP328" s="433">
        <v>0</v>
      </c>
      <c r="AQ328" s="433">
        <v>0</v>
      </c>
      <c r="AR328" s="433">
        <v>0</v>
      </c>
    </row>
    <row r="329" spans="2:44" x14ac:dyDescent="0.2">
      <c r="B329" s="75"/>
      <c r="C329" s="369"/>
      <c r="D329" s="396"/>
      <c r="E329" s="389"/>
      <c r="F329" s="389"/>
      <c r="G329" s="389"/>
      <c r="H329" s="389"/>
      <c r="I329" s="389"/>
      <c r="J329" s="389"/>
      <c r="K329" s="389"/>
      <c r="L329" s="389"/>
      <c r="M329" s="389"/>
      <c r="N329" s="389"/>
      <c r="O329" s="389"/>
      <c r="P329" s="389"/>
      <c r="Q329" s="389"/>
      <c r="R329" s="433"/>
      <c r="S329" s="433"/>
      <c r="T329" s="433"/>
      <c r="U329" s="433"/>
      <c r="V329" s="433"/>
      <c r="W329" s="433"/>
      <c r="X329" s="75"/>
      <c r="Y329" s="75"/>
      <c r="Z329" s="75"/>
      <c r="AA329" s="75"/>
      <c r="AB329" s="75"/>
      <c r="AC329" s="75"/>
      <c r="AD329" s="75"/>
      <c r="AE329" s="75"/>
      <c r="AF329" s="75"/>
      <c r="AG329" s="75"/>
      <c r="AH329" s="75"/>
      <c r="AI329" s="75"/>
      <c r="AJ329" s="75"/>
      <c r="AK329" s="75"/>
      <c r="AL329" s="75"/>
      <c r="AM329" s="75"/>
      <c r="AN329" s="75"/>
      <c r="AO329" s="75"/>
      <c r="AP329" s="75"/>
      <c r="AQ329" s="75"/>
      <c r="AR329" s="75"/>
    </row>
    <row r="330" spans="2:44" x14ac:dyDescent="0.2">
      <c r="R330" s="354"/>
      <c r="X330" s="76"/>
    </row>
    <row r="331" spans="2:44" x14ac:dyDescent="0.2">
      <c r="R331" s="354"/>
      <c r="X331" s="76"/>
    </row>
  </sheetData>
  <mergeCells count="14">
    <mergeCell ref="C92:R92"/>
    <mergeCell ref="C1:G1"/>
    <mergeCell ref="C3:N3"/>
    <mergeCell ref="C4:I4"/>
    <mergeCell ref="C5:I5"/>
    <mergeCell ref="C91:N91"/>
    <mergeCell ref="C234:N234"/>
    <mergeCell ref="C236:X236"/>
    <mergeCell ref="E93:R93"/>
    <mergeCell ref="C94:D94"/>
    <mergeCell ref="C95:D95"/>
    <mergeCell ref="C104:I104"/>
    <mergeCell ref="C231:E231"/>
    <mergeCell ref="C232:I232"/>
  </mergeCells>
  <pageMargins left="0.25" right="0.25" top="0.25" bottom="0.25" header="0.05" footer="0.05"/>
  <pageSetup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i d = " 3 e 1 0 e a c 3 - 5 3 7 0 - 4 0 2 5 - 9 b b a - 2 1 9 4 2 2 f f 6 c 6 7 "   x m l n s = " h t t p : / / s c h e m a s . m i c r o s o f t . c o m / D a t a M a s h u p " > A A A A A J Q F A A B Q S w M E F A A G A A g A A A A h A C r d q k D S A A A A N w E A A B M A C A J b Q 2 9 u d G V u d F 9 U e X B l c 1 0 u e G 1 s I K I E A i i g A A I 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y P v U 7 E M B C E e y T e w d r + s o E C I Z T k C n 5 K u O J 4 g J W z y V n Y a 8 t e U O 7 t c S 5 U Q L k / M 9 9 M t 1 + C N 1 + c i 4 v S w 0 3 T g m G x c X Q y 9 / B + f N n d g y l K M p K P w j 2 c u c B + u L 7 q j u f E x V S 1 l B 5 O q u k B s d g T B y p N T C z 1 M s U c S O u Y Z 0 x k P 2 h m v G 3 b O 7 R R l E V 3 u n r A 0 D 3 x R J 9 e z f N S 1 1 u S A O Z x + 1 p B P S g v i s m T E 8 B / B Z X 3 S 0 I p e W d J a z N c r 1 X 3 V p t m N 7 I 5 U N Z X C t U Y K 2 Z y M x 6 2 g M 1 f n w v 6 x w A v t Y d v A A A A / / 8 D A F B L A w Q U A A I A C A A A A C E A k J b u t 6 s A A A D 3 A A A A E g A A A E N v b m Z p Z y 9 Q Y W N r Y W d l L n h t b I S P s Q 6 C M B i E d x P f g X S n L W W S / J T B V R I T o n F t o I F G a A 0 t l n d z 8 J F 8 B S G K u j n e 3 Z f c 3 e N 2 h 2 z s 2 u A q e 6 u M T l G E K Q q s E 7 o S r d E y R d q g j K 9 X s B f l W d Q y m G h t k 9 F W K W q c u y S E e O + x j 7 H p a 8 I o j c g p 3 x V l I z u B P r D 6 D 4 d K z 7 W l R B y O r z W c 4 Y h u c E w Z p k A W E 3 K l v w C b B s / p j w n b o X V D L 7 n U 4 a E A s k g g 7 w / 8 C Q A A / / 8 D A F B L A w Q U A A I A C A A A A C E A p e V u O K U A A A D V A A A A E w A A A E Z v c m 1 1 b G F z L 1 N l Y 3 R p b 2 4 x L m 1 s j T 0 L g z A Q h v e A / y G k i 4 I I Q u k i T q F D l y 4 K H c Q h 2 m s V 4 1 1 J I r S I / 7 2 x W f s u B + / H c x Z 6 N x L y K t y 8 Y M w O y s C d 1 6 r T k P O S a 3 A R 4 1 4 V L a Y H 7 5 z f P e h M L s Y A u h u Z q S O a 4 m R t r m q G U o S l a L d G E j p f a d M A O A g 5 K H z u 8 M 8 L h C f 9 q l l t F N o H m V m S X m b c Q x u H b + m 6 i u D m I u U X d K d j t u f b l k R s x L / c 4 g s A A P / / A w B Q S w E C L Q A U A A Y A C A A A A C E A K t 2 q Q N I A A A A 3 A Q A A E w A A A A A A A A A A A A A A A A A A A A A A W 0 N v b n R l b n R f V H l w Z X N d L n h t b F B L A Q I t A B Q A A g A I A A A A I Q C Q l u 6 3 q w A A A P c A A A A S A A A A A A A A A A A A A A A A A A s D A A B D b 2 5 m a W c v U G F j a 2 F n Z S 5 4 b W x Q S w E C L Q A U A A I A C A A A A C E A p e V u O K U A A A D V A A A A E w A A A A A A A A A A A A A A A A D m A w A A R m 9 y b X V s Y X M v U 2 V j d G l v b j E u b V B L B Q Y A A A A A A w A D A M I A A A C 8 B A A A A A A R A Q A A 7 7 u / P D 9 4 b W w g d m V y c 2 l v b j 0 i M S 4 w I i B z d G F u Z G F s b 2 5 l P S J u b y I / P g 0 K P F B l c m 1 p c 3 N p b 2 5 M a X N 0 I H h t b G 5 z O n h z Z D 0 i a H R 0 c D o v L 3 d 3 d y 5 3 M y 5 v c m c v M j A w M S 9 Y T U x T Y 2 h l b W E i I H h t b G 5 z O n h z a T 0 i a H R 0 c D o v L 3 d 3 d y 5 3 M y 5 v c m c v M j A w M S 9 Y T U x T Y 2 h l b W E t a W 5 z d G F u Y 2 U i P j x D Y W 5 F d m F s d W F 0 Z U Z 1 d H V y Z V B h Y 2 t h Z 2 V z P m Z h b H N l P C 9 D Y W 5 F d m F s d W F 0 Z U Z 1 d H V y Z V B h Y 2 t h Z 2 V z P j x G a X J l d 2 F s b E V u Y W J s Z W Q + d H J 1 Z T w v R m l y Z X d h b G x F b m F i b G V k P j w v U G V y b W l z c 2 l v b k x p c 3 Q + h g c A A A A A A A B k B w A A 7 7 u / P D 9 4 b W w g d m V y c 2 l v b j 0 i M S 4 w I i B z d G F u Z G F s b 2 5 l P S J u b y I / P g 0 K P E x v Y 2 F s U G F j a 2 F n Z U 1 l d G F k Y X R h R m l s Z S B 4 b W x u c z p 4 c 2 Q 9 I m h 0 d H A 6 L y 9 3 d 3 c u d z M u b 3 J n L z I w M D E v W E 1 M U 2 N o Z W 1 h I i B 4 b W x u c z p 4 c 2 k 9 I m h 0 d H A 6 L y 9 3 d 3 c u d z M u b 3 J n L z I w M D E v W E 1 M U 2 N o Z W 1 h L W l u c 3 R h b m N l I j 4 8 S X R l b X M + P E l 0 Z W 0 + P E l 0 Z W 1 M b 2 N h d G l v b j 4 8 S X R l b V R 5 c G U + R m 9 y b X V s Y T w v S X R l b V R 5 c G U + P E l 0 Z W 1 Q Y X R o P l N l Y 3 R p b 2 4 x L 1 R h Y m x l M T w v S X R l b V B h d G g + P C 9 J d G V t T G 9 j Y X R p b 2 4 + P F N 0 Y W J s Z U V u d H J p Z X M + P E V u d H J 5 I F R 5 c G U 9 I k F k Z G V k V G 9 E Y X R h T W 9 k Z W w i I F Z h b H V l P S J s M C I v P j x F b n R y e S B U e X B l P S J C d W Z m Z X J O Z X h 0 U m V m c m V z a C I g V m F s d W U 9 I m w x I i 8 + P E V u d H J 5 I F R 5 c G U 9 I k Z p b G x F b m F i b G V k I i B W Y W x 1 Z T 0 i b D A i L z 4 8 R W 5 0 c n k g V H l w Z T 0 i R m l s b E V y c m 9 y Q 2 9 k Z S I g V m F s d W U 9 I n N V b m t u b 3 d u I i 8 + P E V u d H J 5 I F R 5 c G U 9 I k Z p b G x F c n J v c k N v d W 5 0 I i B W Y W x 1 Z T 0 i b D A i L z 4 8 R W 5 0 c n k g V H l w Z T 0 i R m l s b E x h c 3 R V c G R h d G V k I i B W Y W x 1 Z T 0 i Z D I w M j I t M T A t M T J U M T k 6 N T c 6 M z M u O T Y 0 N T g 3 M 1 o i L z 4 8 R W 5 0 c n k g V H l w Z T 0 i R m l s b E N v b H V t b l R 5 c G V z I i B W Y W x 1 Z T 0 i c 0 F 3 P T 0 i L z 4 8 R W 5 0 c n k g V H l w Z T 0 i R m l s b E N v b H V t b k 5 h b W V z I i B W Y W x 1 Z T 0 i c 1 s m c X V v d D t D b 2 x 1 b W 4 x J n F 1 b 3 Q 7 X S I v P j x F b n R y e S B U e X B l P S J G a W x s Z W R D b 2 1 w b G V 0 Z V J l c 3 V s d F R v V 2 9 y a 3 N o Z W V 0 I i B W Y W x 1 Z T 0 i b D E i L z 4 8 R W 5 0 c n k g V H l w Z T 0 i R m l s b F N 0 Y X R 1 c y I g V m F s d W U 9 I n N D b 2 1 w b G V 0 Z S I v P j x F b n R y e S B U e X B l P S J G a W x s V G 9 E Y X R h T W 9 k Z W x F b m F i b G V k I i B W Y W x 1 Z T 0 i b D A i L z 4 8 R W 5 0 c n k g V H l w Z T 0 i S X N Q c m l 2 Y X R l I i B W Y W x 1 Z T 0 i b D A i L z 4 8 R W 5 0 c n k g V H l w Z T 0 i U m V s Y X R p b 2 5 z a G l w S W 5 m b 0 N v b n R h a W 5 l c i I g V m F s d W U 9 I n N 7 J n F 1 b 3 Q 7 Y 2 9 s d W 1 u Q 2 9 1 b n Q m c X V v d D s 6 M S w m c X V v d D t r Z X l D b 2 x 1 b W 5 O Y W 1 l c y Z x d W 9 0 O z p b X S w m c X V v d D t x d W V y e V J l b G F 0 a W 9 u c 2 h p c H M m c X V v d D s 6 W 1 0 s J n F 1 b 3 Q 7 Y 2 9 s d W 1 u S W R l b n R p d G l l c y Z x d W 9 0 O z p b J n F 1 b 3 Q 7 U 2 V j d G l v b j E v V G F i b G U x L 0 N o Y W 5 n Z W Q g V H l w Z S 5 7 Q 2 9 s d W 1 u M S w w f S Z x d W 9 0 O 1 0 s J n F 1 b 3 Q 7 Q 2 9 s d W 1 u Q 2 9 1 b n Q m c X V v d D s 6 M S w m c X V v d D t L Z X l D b 2 x 1 b W 5 O Y W 1 l c y Z x d W 9 0 O z p b X S w m c X V v d D t D b 2 x 1 b W 5 J Z G V u d G l 0 a W V z J n F 1 b 3 Q 7 O l s m c X V v d D t T Z W N 0 a W 9 u M S 9 U Y W J s Z T E v Q 2 h h b m d l Z C B U e X B l L n t D b 2 x 1 b W 4 x L D B 9 J n F 1 b 3 Q 7 X S w m c X V v d D t S Z W x h d G l v b n N o a X B J b m Z v J n F 1 b 3 Q 7 O l t d f S I v P j x F b n R y e S B U e X B l P S J S Z X N 1 b H R U e X B l I i B W Y W x 1 Z T 0 i c 1 R h Y m x l I i 8 + P E V u d H J 5 I F R 5 c G U 9 I k 5 h d m l n Y X R p b 2 5 T d G V w T m F t Z S I g V m F s d W U 9 I n N O Y X Z p Z 2 F 0 a W 9 u I i 8 + P E V u d H J 5 I F R 5 c G U 9 I k Z p b G x P Y m p l Y 3 R U e X B l I i B W Y W x 1 Z T 0 i c 0 N v b m 5 l Y 3 R p b 2 5 P b m x 5 I i 8 + P E V u d H J 5 I F R 5 c G U 9 I k 5 h b W V V c G R h d G V k Q W Z 0 Z X J G a W x s I i B W Y W x 1 Z T 0 i b D A i L z 4 8 L 1 N 0 Y W J s Z U V u d H J p Z X M + P C 9 J d G V t P j x J d G V t P j x J d G V t T G 9 j Y X R p b 2 4 + P E l 0 Z W 1 U e X B l P k Z v c m 1 1 b G E 8 L 0 l 0 Z W 1 U e X B l P j x J d G V t U G F 0 a D 5 T Z W N 0 a W 9 u M S 9 U Y W J s Z T E v U 2 9 1 c m N l P C 9 J d G V t U G F 0 a D 4 8 L 0 l 0 Z W 1 M b 2 N h d G l v b j 4 8 U 3 R h Y m x l R W 5 0 c m l l c y 8 + P C 9 J d G V t P j x J d G V t P j x J d G V t T G 9 j Y X R p b 2 4 + P E l 0 Z W 1 U e X B l P k Z v c m 1 1 b G E 8 L 0 l 0 Z W 1 U e X B l P j x J d G V t U G F 0 a D 5 T Z W N 0 a W 9 u M S 9 U Y W J s Z T E v Q 2 h h b m d l Z C U y M F R 5 c G U 8 L 0 l 0 Z W 1 Q Y X R o P j w v S X R l b U x v Y 2 F 0 a W 9 u P j x T d G F i b G V F b n R y a W V z L z 4 8 L 0 l 0 Z W 0 + P E l 0 Z W 0 + P E l 0 Z W 1 M b 2 N h d G l v b j 4 8 S X R l b V R 5 c G U + Q W x s R m 9 y b X V s Y X M 8 L 0 l 0 Z W 1 U e X B l P j x J d G V t U G F 0 a D 4 8 L 0 l 0 Z W 1 Q Y X R o P j w v S X R l b U x v Y 2 F 0 a W 9 u P j x T d G F i b G V F b n R y a W V z L z 4 8 L 0 l 0 Z W 0 + P C 9 J d G V t c z 4 8 L 0 x v Y 2 F s U G F j a 2 F n Z U 1 l d G F k Y X R h R m l s Z T 4 W A A A A U E s F B g A A A A A A A A A A A A A A A A A A A A A A A C Y B A A A B A A A A 0 I y d 3 w E V 0 R G M e g D A T 8 K X 6 w E A A A C m t O k p l e x R R Y I h f r p t j b S 4 A A A A A A I A A A A A A B B m A A A A A Q A A I A A A A G M W b 9 9 5 c a j p I c 1 p S A Z h G 6 6 6 B b y A 7 3 k z c K W 5 O L 6 n p S P Q A A A A A A 6 A A A A A A g A A I A A A A J 2 k v L Q f q S H x 6 M k Y a a 7 4 Q h v 1 k G k V 2 o e l l 4 X G Q X R K I v Z A U A A A A P c p q A T 2 q + 1 z y m U u H k 5 S 6 O + 8 Q a e d B c j N t N t z y c 6 b u z R s k x 1 9 R O c 1 / q C e M y / 2 k p Z w w r 5 e f G l p 1 S G t o C 3 e N L W p e q S W o C U v 2 q u M p y y A B h R s w r y C Q A A A A P O e I f j o O J L U / S 0 H k H E i r T J I H y 1 w O P 7 t F b C n Z I l A D i o X S x 5 y 1 o r G y p k m U w o p L y f + R S 4 Q 5 M y d w d g E i E y V o J h q U U Y = < / D a t a M a s h u p > 
</file>

<file path=customXml/itemProps1.xml><?xml version="1.0" encoding="utf-8"?>
<ds:datastoreItem xmlns:ds="http://schemas.openxmlformats.org/officeDocument/2006/customXml" ds:itemID="{410F4DEA-6D00-49BC-8BEF-0F4C4914DF39}">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vt:i4>
      </vt:variant>
      <vt:variant>
        <vt:lpstr>Named Ranges</vt:lpstr>
      </vt:variant>
      <vt:variant>
        <vt:i4>4</vt:i4>
      </vt:variant>
    </vt:vector>
  </HeadingPairs>
  <TitlesOfParts>
    <vt:vector size="15" baseType="lpstr">
      <vt:lpstr>1-Date proiect</vt:lpstr>
      <vt:lpstr>3-Intreprinderi in dificultate</vt:lpstr>
      <vt:lpstr>2- Cheltuieli eligibile</vt:lpstr>
      <vt:lpstr>3- Calcule buget</vt:lpstr>
      <vt:lpstr>4-Buget_cerere</vt:lpstr>
      <vt:lpstr>5-Plan investitional</vt:lpstr>
      <vt:lpstr>6- Lista de echipamante</vt:lpstr>
      <vt:lpstr>7- Matricea de corelare BP-DGI</vt:lpstr>
      <vt:lpstr>8-Proiectii financiare </vt:lpstr>
      <vt:lpstr>10- Sustenabilitate</vt:lpstr>
      <vt:lpstr>11-Calcul profit operare</vt:lpstr>
      <vt:lpstr>'1-Date proiect'!Print_Area</vt:lpstr>
      <vt:lpstr>'2- Cheltuieli eligibile'!Print_Area</vt:lpstr>
      <vt:lpstr>'3-Intreprinderi in dificultate'!Print_Area</vt:lpstr>
      <vt:lpstr>'4-Buget_cerere'!Print_Area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Simina Petrescu</cp:lastModifiedBy>
  <cp:lastPrinted>2022-12-07T11:58:13Z</cp:lastPrinted>
  <dcterms:created xsi:type="dcterms:W3CDTF">2015-08-05T10:46:20Z</dcterms:created>
  <dcterms:modified xsi:type="dcterms:W3CDTF">2024-01-22T14:11:51Z</dcterms:modified>
</cp:coreProperties>
</file>